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4125" windowWidth="14145" windowHeight="3180"/>
  </bookViews>
  <sheets>
    <sheet name="tegevuskava" sheetId="1" r:id="rId1"/>
    <sheet name="koond" sheetId="4" state="hidden" r:id="rId2"/>
    <sheet name="Ettevõtlik kool" sheetId="7" r:id="rId3"/>
    <sheet name="TOTS" sheetId="8" r:id="rId4"/>
  </sheets>
  <calcPr calcId="145621" iterateDelta="1E-4"/>
</workbook>
</file>

<file path=xl/calcChain.xml><?xml version="1.0" encoding="utf-8"?>
<calcChain xmlns="http://schemas.openxmlformats.org/spreadsheetml/2006/main">
  <c r="D19" i="8" l="1"/>
  <c r="C12" i="7"/>
  <c r="F78" i="1" l="1"/>
  <c r="F65" i="1" l="1"/>
  <c r="H60" i="1"/>
  <c r="H62" i="1"/>
  <c r="H63" i="1"/>
  <c r="H61" i="1"/>
  <c r="S65" i="1"/>
  <c r="R65" i="1"/>
  <c r="Q65" i="1"/>
  <c r="H64" i="1"/>
  <c r="H55" i="1"/>
  <c r="H65" i="1" l="1"/>
  <c r="F45" i="1"/>
  <c r="W28" i="1" l="1"/>
  <c r="V28" i="1"/>
  <c r="T13" i="1"/>
  <c r="T14" i="1"/>
  <c r="S13" i="1"/>
  <c r="S14" i="1"/>
  <c r="U9" i="1"/>
  <c r="S9" i="1"/>
  <c r="U23" i="1"/>
  <c r="H23" i="1"/>
  <c r="U16" i="1"/>
  <c r="U13" i="1"/>
  <c r="U14" i="1"/>
  <c r="U7" i="1"/>
  <c r="H7" i="1"/>
  <c r="H16" i="1"/>
  <c r="H14" i="1"/>
  <c r="H13" i="1"/>
  <c r="H54" i="1" l="1"/>
  <c r="H53" i="1"/>
  <c r="F59" i="1"/>
  <c r="H48" i="1"/>
  <c r="H34" i="1" l="1"/>
  <c r="U39" i="1" l="1"/>
  <c r="R39" i="1"/>
  <c r="S39" i="1" s="1"/>
  <c r="Q39" i="1"/>
  <c r="H39" i="1"/>
  <c r="U40" i="1"/>
  <c r="R40" i="1"/>
  <c r="S40" i="1" s="1"/>
  <c r="Q40" i="1"/>
  <c r="H40" i="1"/>
  <c r="U38" i="1"/>
  <c r="R38" i="1"/>
  <c r="S38" i="1" s="1"/>
  <c r="Q38" i="1"/>
  <c r="H38" i="1"/>
  <c r="U37" i="1"/>
  <c r="R37" i="1"/>
  <c r="S37" i="1" s="1"/>
  <c r="Q37" i="1"/>
  <c r="H37" i="1"/>
  <c r="T37" i="1" l="1"/>
  <c r="T39" i="1"/>
  <c r="T40" i="1"/>
  <c r="T38" i="1"/>
  <c r="U36" i="1"/>
  <c r="R36" i="1"/>
  <c r="T36" i="1" s="1"/>
  <c r="Q36" i="1"/>
  <c r="H36" i="1"/>
  <c r="U33" i="1"/>
  <c r="R33" i="1"/>
  <c r="S33" i="1" s="1"/>
  <c r="Q33" i="1"/>
  <c r="H33" i="1"/>
  <c r="T33" i="1" l="1"/>
  <c r="S36" i="1"/>
  <c r="U11" i="1"/>
  <c r="U22" i="1"/>
  <c r="R22" i="1"/>
  <c r="Q22" i="1"/>
  <c r="R11" i="1"/>
  <c r="Q11" i="1"/>
  <c r="U10" i="1"/>
  <c r="R10" i="1"/>
  <c r="T10" i="1" s="1"/>
  <c r="Q10" i="1"/>
  <c r="H10" i="1"/>
  <c r="U5" i="1"/>
  <c r="Q5" i="1"/>
  <c r="R5" i="1"/>
  <c r="S5" i="1" s="1"/>
  <c r="H5" i="1"/>
  <c r="H9" i="1"/>
  <c r="U15" i="1"/>
  <c r="R15" i="1"/>
  <c r="T15" i="1" s="1"/>
  <c r="Q15" i="1"/>
  <c r="H15" i="1"/>
  <c r="H11" i="1" l="1"/>
  <c r="T11" i="1"/>
  <c r="H22" i="1"/>
  <c r="T22" i="1"/>
  <c r="S22" i="1"/>
  <c r="S10" i="1"/>
  <c r="S11" i="1"/>
  <c r="T5" i="1"/>
  <c r="S15" i="1"/>
  <c r="F21" i="1" l="1"/>
  <c r="F20" i="1"/>
  <c r="F18" i="1"/>
  <c r="F17" i="1"/>
  <c r="U12" i="1"/>
  <c r="R12" i="1"/>
  <c r="T12" i="1" s="1"/>
  <c r="Q12" i="1"/>
  <c r="H12" i="1"/>
  <c r="F28" i="1" l="1"/>
  <c r="B83" i="1" s="1"/>
  <c r="S12" i="1"/>
  <c r="U19" i="1" l="1"/>
  <c r="R19" i="1"/>
  <c r="T19" i="1" s="1"/>
  <c r="Q19" i="1"/>
  <c r="H19" i="1"/>
  <c r="U32" i="1"/>
  <c r="R32" i="1"/>
  <c r="S32" i="1" s="1"/>
  <c r="Q32" i="1"/>
  <c r="H32" i="1"/>
  <c r="U31" i="1"/>
  <c r="R31" i="1"/>
  <c r="S31" i="1" s="1"/>
  <c r="Q31" i="1"/>
  <c r="H31" i="1"/>
  <c r="U6" i="1"/>
  <c r="R6" i="1"/>
  <c r="S6" i="1" s="1"/>
  <c r="Q6" i="1"/>
  <c r="H6" i="1"/>
  <c r="T31" i="1" l="1"/>
  <c r="S19" i="1"/>
  <c r="T32" i="1"/>
  <c r="T6" i="1"/>
  <c r="Z2" i="1" l="1"/>
  <c r="U41" i="1" l="1"/>
  <c r="R41" i="1"/>
  <c r="T41" i="1" s="1"/>
  <c r="Q41" i="1"/>
  <c r="H41" i="1"/>
  <c r="U8" i="1"/>
  <c r="R8" i="1"/>
  <c r="S8" i="1" s="1"/>
  <c r="Q8" i="1"/>
  <c r="H8" i="1"/>
  <c r="U24" i="1"/>
  <c r="R24" i="1"/>
  <c r="T24" i="1" s="1"/>
  <c r="Q24" i="1"/>
  <c r="H24" i="1"/>
  <c r="S41" i="1" l="1"/>
  <c r="T8" i="1"/>
  <c r="S24" i="1"/>
  <c r="H76" i="1" l="1"/>
  <c r="Q71" i="1"/>
  <c r="R71" i="1"/>
  <c r="Q72" i="1"/>
  <c r="R72" i="1"/>
  <c r="Q73" i="1"/>
  <c r="R73" i="1"/>
  <c r="Q74" i="1"/>
  <c r="R74" i="1"/>
  <c r="U77" i="1"/>
  <c r="R77" i="1"/>
  <c r="Q77" i="1"/>
  <c r="R76" i="1"/>
  <c r="Q76" i="1"/>
  <c r="R75" i="1"/>
  <c r="Q75" i="1"/>
  <c r="U75" i="1" l="1"/>
  <c r="T76" i="1"/>
  <c r="T74" i="1"/>
  <c r="T73" i="1"/>
  <c r="T72" i="1"/>
  <c r="T71" i="1"/>
  <c r="T75" i="1"/>
  <c r="T77" i="1"/>
  <c r="U76" i="1"/>
  <c r="H58" i="1" l="1"/>
  <c r="Q58" i="1"/>
  <c r="R58" i="1"/>
  <c r="S58" i="1" s="1"/>
  <c r="U58" i="1"/>
  <c r="R57" i="1"/>
  <c r="S57" i="1" s="1"/>
  <c r="Q57" i="1"/>
  <c r="R56" i="1"/>
  <c r="S56" i="1" s="1"/>
  <c r="Q56" i="1"/>
  <c r="U56" i="1"/>
  <c r="U44" i="1"/>
  <c r="R44" i="1"/>
  <c r="T44" i="1" s="1"/>
  <c r="Q44" i="1"/>
  <c r="H44" i="1"/>
  <c r="R43" i="1"/>
  <c r="Q43" i="1"/>
  <c r="H43" i="1"/>
  <c r="R42" i="1"/>
  <c r="S42" i="1" s="1"/>
  <c r="Q42" i="1"/>
  <c r="U42" i="1"/>
  <c r="U25" i="1"/>
  <c r="H26" i="1"/>
  <c r="Q25" i="1"/>
  <c r="R25" i="1"/>
  <c r="S25" i="1" s="1"/>
  <c r="Q26" i="1"/>
  <c r="R26" i="1"/>
  <c r="H25" i="1"/>
  <c r="T58" i="1" l="1"/>
  <c r="H56" i="1"/>
  <c r="T56" i="1"/>
  <c r="T57" i="1"/>
  <c r="U57" i="1"/>
  <c r="H57" i="1"/>
  <c r="H42" i="1"/>
  <c r="U43" i="1"/>
  <c r="T42" i="1"/>
  <c r="T43" i="1"/>
  <c r="S44" i="1"/>
  <c r="S43" i="1"/>
  <c r="T25" i="1"/>
  <c r="U26" i="1"/>
  <c r="T26" i="1"/>
  <c r="S26" i="1"/>
  <c r="R78" i="1" l="1"/>
  <c r="Q78" i="1"/>
  <c r="G6" i="4"/>
  <c r="F6" i="4"/>
  <c r="E6" i="4"/>
  <c r="D6" i="4"/>
  <c r="C6" i="4"/>
  <c r="B6" i="4"/>
  <c r="G5" i="4"/>
  <c r="F5" i="4"/>
  <c r="E5" i="4"/>
  <c r="D5" i="4"/>
  <c r="C5" i="4"/>
  <c r="B5" i="4"/>
  <c r="G4" i="4"/>
  <c r="F4" i="4"/>
  <c r="E4" i="4"/>
  <c r="D4" i="4"/>
  <c r="C4" i="4"/>
  <c r="B4" i="4"/>
  <c r="G3" i="4"/>
  <c r="F3" i="4"/>
  <c r="E3" i="4"/>
  <c r="D3" i="4"/>
  <c r="C3" i="4"/>
  <c r="B3" i="4"/>
  <c r="G2" i="4"/>
  <c r="F2" i="4"/>
  <c r="E2" i="4"/>
  <c r="D2" i="4"/>
  <c r="C2" i="4"/>
  <c r="B2" i="4"/>
  <c r="G1" i="4"/>
  <c r="F1" i="4"/>
  <c r="E1" i="4"/>
  <c r="D1" i="4"/>
  <c r="C1" i="4"/>
  <c r="B1" i="4"/>
  <c r="C7" i="4"/>
  <c r="D7" i="4"/>
  <c r="E7" i="4"/>
  <c r="F7" i="4"/>
  <c r="G7" i="4"/>
  <c r="B7" i="4"/>
  <c r="H7" i="4" l="1"/>
  <c r="H6" i="4"/>
  <c r="H2" i="4"/>
  <c r="H3" i="4"/>
  <c r="H4" i="4"/>
  <c r="H5" i="4"/>
  <c r="E8" i="4"/>
  <c r="C8" i="4"/>
  <c r="B8" i="4"/>
  <c r="F8" i="4"/>
  <c r="D8" i="4"/>
  <c r="G8" i="4"/>
  <c r="U4" i="1"/>
  <c r="U17" i="1"/>
  <c r="U18" i="1"/>
  <c r="U20" i="1"/>
  <c r="U21" i="1"/>
  <c r="U27" i="1"/>
  <c r="U29" i="1"/>
  <c r="U30" i="1"/>
  <c r="U34" i="1"/>
  <c r="U35" i="1"/>
  <c r="U46" i="1"/>
  <c r="U47" i="1"/>
  <c r="U49" i="1"/>
  <c r="U50" i="1"/>
  <c r="U51" i="1"/>
  <c r="U52" i="1"/>
  <c r="U66" i="1"/>
  <c r="U67" i="1"/>
  <c r="U68" i="1"/>
  <c r="U71" i="1"/>
  <c r="U72" i="1"/>
  <c r="U73" i="1"/>
  <c r="U74" i="1"/>
  <c r="H4" i="1" l="1"/>
  <c r="H17" i="1"/>
  <c r="H18" i="1"/>
  <c r="H20" i="1"/>
  <c r="H21" i="1"/>
  <c r="H27" i="1"/>
  <c r="H29" i="1"/>
  <c r="H30" i="1"/>
  <c r="H35" i="1"/>
  <c r="H46" i="1"/>
  <c r="H47" i="1"/>
  <c r="H49" i="1"/>
  <c r="H50" i="1"/>
  <c r="H51" i="1"/>
  <c r="H52" i="1"/>
  <c r="H66" i="1"/>
  <c r="H67" i="1"/>
  <c r="H68" i="1"/>
  <c r="H45" i="1" l="1"/>
  <c r="H69" i="1"/>
  <c r="H59" i="1"/>
  <c r="Q4" i="1"/>
  <c r="Q17" i="1"/>
  <c r="Q18" i="1"/>
  <c r="Q20" i="1"/>
  <c r="Q21" i="1"/>
  <c r="Q27" i="1"/>
  <c r="Q29" i="1"/>
  <c r="Q30" i="1"/>
  <c r="Q34" i="1"/>
  <c r="Q35" i="1"/>
  <c r="Q46" i="1"/>
  <c r="Q47" i="1"/>
  <c r="Q49" i="1"/>
  <c r="Q50" i="1"/>
  <c r="Q51" i="1"/>
  <c r="Q52" i="1"/>
  <c r="Q66" i="1"/>
  <c r="Q67" i="1"/>
  <c r="Q68" i="1"/>
  <c r="R4" i="1"/>
  <c r="T4" i="1" s="1"/>
  <c r="R17" i="1"/>
  <c r="T17" i="1" s="1"/>
  <c r="R18" i="1"/>
  <c r="S18" i="1" s="1"/>
  <c r="R20" i="1"/>
  <c r="T20" i="1" s="1"/>
  <c r="R21" i="1"/>
  <c r="S21" i="1" s="1"/>
  <c r="R27" i="1"/>
  <c r="S27" i="1" s="1"/>
  <c r="R29" i="1"/>
  <c r="T29" i="1" s="1"/>
  <c r="R30" i="1"/>
  <c r="T30" i="1" s="1"/>
  <c r="R34" i="1"/>
  <c r="S34" i="1" s="1"/>
  <c r="R35" i="1"/>
  <c r="T35" i="1" s="1"/>
  <c r="R46" i="1"/>
  <c r="S46" i="1" s="1"/>
  <c r="R47" i="1"/>
  <c r="S47" i="1" s="1"/>
  <c r="R49" i="1"/>
  <c r="S49" i="1" s="1"/>
  <c r="R50" i="1"/>
  <c r="S50" i="1" s="1"/>
  <c r="R51" i="1"/>
  <c r="S51" i="1" s="1"/>
  <c r="R52" i="1"/>
  <c r="T52" i="1" s="1"/>
  <c r="R66" i="1"/>
  <c r="R67" i="1"/>
  <c r="T67" i="1" s="1"/>
  <c r="R68" i="1"/>
  <c r="S68" i="1" s="1"/>
  <c r="H28" i="1"/>
  <c r="B84" i="1" l="1"/>
  <c r="Q45" i="1"/>
  <c r="R45" i="1"/>
  <c r="S66" i="1"/>
  <c r="R69" i="1"/>
  <c r="Q59" i="1"/>
  <c r="R28" i="1"/>
  <c r="Q69" i="1"/>
  <c r="R59" i="1"/>
  <c r="T59" i="1" s="1"/>
  <c r="Q28" i="1"/>
  <c r="T50" i="1"/>
  <c r="S17" i="1"/>
  <c r="T68" i="1"/>
  <c r="T49" i="1"/>
  <c r="S67" i="1"/>
  <c r="S30" i="1"/>
  <c r="S20" i="1"/>
  <c r="S4" i="1"/>
  <c r="S35" i="1"/>
  <c r="S52" i="1"/>
  <c r="T46" i="1"/>
  <c r="S29" i="1"/>
  <c r="T21" i="1"/>
  <c r="T66" i="1"/>
  <c r="T51" i="1"/>
  <c r="T47" i="1"/>
  <c r="T34" i="1"/>
  <c r="T27" i="1"/>
  <c r="T18" i="1"/>
  <c r="W2" i="1"/>
  <c r="X2" i="1"/>
  <c r="Y2" i="1"/>
  <c r="AA2" i="1"/>
  <c r="B82" i="1" l="1"/>
  <c r="G72" i="1" s="1"/>
  <c r="C88" i="1"/>
  <c r="S45" i="1"/>
  <c r="S59" i="1"/>
  <c r="S28" i="1"/>
  <c r="S69" i="1"/>
  <c r="V2" i="1"/>
  <c r="G73" i="1" l="1"/>
  <c r="H73" i="1" s="1"/>
  <c r="G71" i="1"/>
  <c r="G75" i="1"/>
  <c r="H75" i="1" s="1"/>
  <c r="G74" i="1"/>
  <c r="H74" i="1" s="1"/>
  <c r="G77" i="1"/>
  <c r="H77" i="1" s="1"/>
  <c r="H71" i="1"/>
  <c r="S71" i="1"/>
  <c r="H72" i="1"/>
  <c r="S72" i="1"/>
  <c r="S73" i="1"/>
  <c r="S76" i="1"/>
  <c r="S77" i="1" l="1"/>
  <c r="S75" i="1"/>
  <c r="S74" i="1"/>
  <c r="S78" i="1" s="1"/>
  <c r="H78" i="1"/>
</calcChain>
</file>

<file path=xl/comments1.xml><?xml version="1.0" encoding="utf-8"?>
<comments xmlns="http://schemas.openxmlformats.org/spreadsheetml/2006/main">
  <authors>
    <author>KaidoS</author>
  </authors>
  <commentList>
    <comment ref="V1" authorId="0">
      <text>
        <r>
          <rPr>
            <b/>
            <sz val="9"/>
            <color indexed="81"/>
            <rFont val="Tahoma"/>
            <family val="2"/>
            <charset val="186"/>
          </rPr>
          <t>KaidoS:</t>
        </r>
        <r>
          <rPr>
            <sz val="9"/>
            <color indexed="81"/>
            <rFont val="Tahoma"/>
            <family val="2"/>
            <charset val="186"/>
          </rPr>
          <t xml:space="preserve">
märgi siia ise õige tööaeg</t>
        </r>
      </text>
    </comment>
    <comment ref="F3" authorId="0">
      <text>
        <r>
          <rPr>
            <b/>
            <sz val="9"/>
            <color indexed="81"/>
            <rFont val="Tahoma"/>
            <family val="2"/>
            <charset val="186"/>
          </rPr>
          <t>KaidoS:</t>
        </r>
        <r>
          <rPr>
            <sz val="9"/>
            <color indexed="81"/>
            <rFont val="Tahoma"/>
            <family val="2"/>
            <charset val="186"/>
          </rPr>
          <t xml:space="preserve">
tunnid on mõnel pool eeltäidetud EAS tellimuse infoga</t>
        </r>
      </text>
    </comment>
    <comment ref="H3" authorId="0">
      <text>
        <r>
          <rPr>
            <b/>
            <sz val="9"/>
            <color indexed="81"/>
            <rFont val="Tahoma"/>
            <family val="2"/>
            <charset val="186"/>
          </rPr>
          <t>KaidoS:</t>
        </r>
        <r>
          <rPr>
            <sz val="9"/>
            <color indexed="81"/>
            <rFont val="Tahoma"/>
            <family val="2"/>
            <charset val="186"/>
          </rPr>
          <t xml:space="preserve">
kollase kohtades tuleb
valem kindlasti säilitada!</t>
        </r>
      </text>
    </comment>
    <comment ref="V3" authorId="0">
      <text>
        <r>
          <rPr>
            <b/>
            <sz val="9"/>
            <color indexed="81"/>
            <rFont val="Tahoma"/>
            <family val="2"/>
            <charset val="186"/>
          </rPr>
          <t>KaidoS:</t>
        </r>
        <r>
          <rPr>
            <sz val="9"/>
            <color indexed="81"/>
            <rFont val="Tahoma"/>
            <family val="2"/>
            <charset val="186"/>
          </rPr>
          <t xml:space="preserve">
viisakas on siia inimeste nimed panna :)</t>
        </r>
      </text>
    </comment>
    <comment ref="F6" authorId="0">
      <text>
        <r>
          <rPr>
            <b/>
            <sz val="9"/>
            <color indexed="81"/>
            <rFont val="Tahoma"/>
            <family val="2"/>
            <charset val="186"/>
          </rPr>
          <t>KaidoS:</t>
        </r>
        <r>
          <rPr>
            <sz val="9"/>
            <color indexed="81"/>
            <rFont val="Tahoma"/>
            <family val="2"/>
            <charset val="186"/>
          </rPr>
          <t xml:space="preserve">
üks klient ühel teemal Maksimaalne baasnõustamise aeg  - max 5 h</t>
        </r>
      </text>
    </comment>
    <comment ref="U8" authorId="0">
      <text>
        <r>
          <rPr>
            <b/>
            <sz val="9"/>
            <color indexed="81"/>
            <rFont val="Tahoma"/>
            <family val="2"/>
            <charset val="186"/>
          </rPr>
          <t>KaidoS:</t>
        </r>
        <r>
          <rPr>
            <sz val="9"/>
            <color indexed="81"/>
            <rFont val="Tahoma"/>
            <family val="2"/>
            <charset val="186"/>
          </rPr>
          <t xml:space="preserve">
siin peab tulema 0
</t>
        </r>
      </text>
    </comment>
    <comment ref="F11" authorId="0">
      <text>
        <r>
          <rPr>
            <b/>
            <sz val="9"/>
            <color indexed="81"/>
            <rFont val="Tahoma"/>
            <family val="2"/>
            <charset val="186"/>
          </rPr>
          <t>KaidoS:</t>
        </r>
        <r>
          <rPr>
            <sz val="9"/>
            <color indexed="81"/>
            <rFont val="Tahoma"/>
            <family val="2"/>
            <charset val="186"/>
          </rPr>
          <t xml:space="preserve">
üks klient ühel teemal Maksimaalne baasnõustamise aeg  - max 5 h</t>
        </r>
      </text>
    </comment>
    <comment ref="U12" authorId="0">
      <text>
        <r>
          <rPr>
            <b/>
            <sz val="9"/>
            <color indexed="81"/>
            <rFont val="Tahoma"/>
            <family val="2"/>
            <charset val="186"/>
          </rPr>
          <t>KaidoS:</t>
        </r>
        <r>
          <rPr>
            <sz val="9"/>
            <color indexed="81"/>
            <rFont val="Tahoma"/>
            <family val="2"/>
            <charset val="186"/>
          </rPr>
          <t xml:space="preserve">
siin peab tulema 0
</t>
        </r>
      </text>
    </comment>
    <comment ref="U15" authorId="0">
      <text>
        <r>
          <rPr>
            <b/>
            <sz val="9"/>
            <color indexed="81"/>
            <rFont val="Tahoma"/>
            <family val="2"/>
            <charset val="186"/>
          </rPr>
          <t>KaidoS:</t>
        </r>
        <r>
          <rPr>
            <sz val="9"/>
            <color indexed="81"/>
            <rFont val="Tahoma"/>
            <family val="2"/>
            <charset val="186"/>
          </rPr>
          <t xml:space="preserve">
siin peab tulema 0
</t>
        </r>
      </text>
    </comment>
    <comment ref="C24" authorId="0">
      <text>
        <r>
          <rPr>
            <b/>
            <sz val="9"/>
            <color indexed="81"/>
            <rFont val="Tahoma"/>
            <family val="2"/>
            <charset val="186"/>
          </rPr>
          <t>KaidoS:</t>
        </r>
        <r>
          <rPr>
            <sz val="9"/>
            <color indexed="81"/>
            <rFont val="Tahoma"/>
            <family val="2"/>
            <charset val="186"/>
          </rPr>
          <t xml:space="preserve">
paranda see nimi vastavaks oma sellesisulise tegevusega
</t>
        </r>
      </text>
    </comment>
    <comment ref="C25" authorId="0">
      <text>
        <r>
          <rPr>
            <b/>
            <sz val="9"/>
            <color indexed="81"/>
            <rFont val="Tahoma"/>
            <family val="2"/>
            <charset val="186"/>
          </rPr>
          <t>KaidoS:</t>
        </r>
        <r>
          <rPr>
            <sz val="9"/>
            <color indexed="81"/>
            <rFont val="Tahoma"/>
            <family val="2"/>
            <charset val="186"/>
          </rPr>
          <t xml:space="preserve">
MAX 16 h
</t>
        </r>
      </text>
    </comment>
    <comment ref="C27" authorId="0">
      <text>
        <r>
          <rPr>
            <b/>
            <sz val="9"/>
            <color indexed="81"/>
            <rFont val="Tahoma"/>
            <family val="2"/>
            <charset val="186"/>
          </rPr>
          <t xml:space="preserve">KaidoS:  MAX </t>
        </r>
        <r>
          <rPr>
            <sz val="9"/>
            <color indexed="81"/>
            <rFont val="Tahoma"/>
            <family val="2"/>
            <charset val="186"/>
          </rPr>
          <t>175 tundi BF konsultandi täiskoha kohta aastas</t>
        </r>
      </text>
    </comment>
    <comment ref="C42" authorId="0">
      <text>
        <r>
          <rPr>
            <b/>
            <sz val="9"/>
            <color indexed="81"/>
            <rFont val="Tahoma"/>
            <family val="2"/>
            <charset val="186"/>
          </rPr>
          <t>KaidoS:</t>
        </r>
        <r>
          <rPr>
            <sz val="9"/>
            <color indexed="81"/>
            <rFont val="Tahoma"/>
            <family val="2"/>
            <charset val="186"/>
          </rPr>
          <t xml:space="preserve">
MAX 16 h
</t>
        </r>
      </text>
    </comment>
    <comment ref="C44" authorId="0">
      <text>
        <r>
          <rPr>
            <b/>
            <sz val="9"/>
            <color indexed="81"/>
            <rFont val="Tahoma"/>
            <family val="2"/>
            <charset val="186"/>
          </rPr>
          <t xml:space="preserve">KaidoS: NB! uunedus  </t>
        </r>
        <r>
          <rPr>
            <sz val="9"/>
            <color indexed="81"/>
            <rFont val="Tahoma"/>
            <family val="2"/>
            <charset val="186"/>
          </rPr>
          <t>maksimaalselt</t>
        </r>
        <r>
          <rPr>
            <b/>
            <sz val="9"/>
            <color indexed="81"/>
            <rFont val="Tahoma"/>
            <family val="2"/>
            <charset val="186"/>
          </rPr>
          <t xml:space="preserve"> </t>
        </r>
        <r>
          <rPr>
            <sz val="9"/>
            <color indexed="81"/>
            <rFont val="Tahoma"/>
            <family val="2"/>
            <charset val="186"/>
          </rPr>
          <t>175 tundi BF konsultandi täiskoha kohta aastas senise 10% asemel</t>
        </r>
      </text>
    </comment>
    <comment ref="C56" authorId="0">
      <text>
        <r>
          <rPr>
            <b/>
            <sz val="9"/>
            <color indexed="81"/>
            <rFont val="Tahoma"/>
            <family val="2"/>
            <charset val="186"/>
          </rPr>
          <t>KaidoS:</t>
        </r>
        <r>
          <rPr>
            <sz val="9"/>
            <color indexed="81"/>
            <rFont val="Tahoma"/>
            <family val="2"/>
            <charset val="186"/>
          </rPr>
          <t xml:space="preserve">
MAX 16 h
</t>
        </r>
      </text>
    </comment>
    <comment ref="C71" authorId="0">
      <text>
        <r>
          <rPr>
            <b/>
            <sz val="9"/>
            <color indexed="81"/>
            <rFont val="Tahoma"/>
            <family val="2"/>
            <charset val="186"/>
          </rPr>
          <t>KaidoS:</t>
        </r>
        <r>
          <rPr>
            <sz val="9"/>
            <color indexed="81"/>
            <rFont val="Tahoma"/>
            <family val="2"/>
            <charset val="186"/>
          </rPr>
          <t xml:space="preserve">
Max 900 h. Kui soov rohkem juhtida, siis lisada eraldi real 0%ga
</t>
        </r>
      </text>
    </comment>
    <comment ref="C75" authorId="0">
      <text>
        <r>
          <rPr>
            <b/>
            <sz val="9"/>
            <color indexed="81"/>
            <rFont val="Tahoma"/>
            <family val="2"/>
            <charset val="186"/>
          </rPr>
          <t>KaidoS:</t>
        </r>
        <r>
          <rPr>
            <sz val="9"/>
            <color indexed="81"/>
            <rFont val="Tahoma"/>
            <family val="2"/>
            <charset val="186"/>
          </rPr>
          <t xml:space="preserve">
MAX 16 h
</t>
        </r>
      </text>
    </comment>
  </commentList>
</comments>
</file>

<file path=xl/sharedStrings.xml><?xml version="1.0" encoding="utf-8"?>
<sst xmlns="http://schemas.openxmlformats.org/spreadsheetml/2006/main" count="501" uniqueCount="261">
  <si>
    <t>Tegevuse nimi</t>
  </si>
  <si>
    <t>ühik</t>
  </si>
  <si>
    <t>ühikute hulk</t>
  </si>
  <si>
    <t>tunde kokku</t>
  </si>
  <si>
    <t>EAS BF%</t>
  </si>
  <si>
    <t>EV</t>
  </si>
  <si>
    <t>valdkond</t>
  </si>
  <si>
    <t>liik</t>
  </si>
  <si>
    <t>NÕU</t>
  </si>
  <si>
    <t>PRO</t>
  </si>
  <si>
    <t>KOOL</t>
  </si>
  <si>
    <t>MTÜ</t>
  </si>
  <si>
    <t>KOV</t>
  </si>
  <si>
    <t>KOKKU</t>
  </si>
  <si>
    <t>TUGI</t>
  </si>
  <si>
    <t>ABI</t>
  </si>
  <si>
    <t>MUU</t>
  </si>
  <si>
    <t>ühikuid tehtud</t>
  </si>
  <si>
    <t>aega kulunud</t>
  </si>
  <si>
    <t>raamatupidamine</t>
  </si>
  <si>
    <t>assisteerimine</t>
  </si>
  <si>
    <t>MIDA mõõdetavat saavutati?</t>
  </si>
  <si>
    <t>Kaasrahastajad, nende panuse suurus,  partnerid jm. lisainfo</t>
  </si>
  <si>
    <t>EAS aega kulunud</t>
  </si>
  <si>
    <t>Ühikuid kokku</t>
  </si>
  <si>
    <t>Aega kokku</t>
  </si>
  <si>
    <t>Aja % planeeritust</t>
  </si>
  <si>
    <t>Kirjeldus asja seisust aruandluse esitamise ajaks</t>
  </si>
  <si>
    <t>II poolaasta</t>
  </si>
  <si>
    <t xml:space="preserve"> I pa</t>
  </si>
  <si>
    <t>tööaja jaotus inimeste vahel</t>
  </si>
  <si>
    <t>tegevuse tunde veel jagada</t>
  </si>
  <si>
    <t>INV</t>
  </si>
  <si>
    <t>tööaega h</t>
  </si>
  <si>
    <t xml:space="preserve"> aasta plaan</t>
  </si>
  <si>
    <t>Valdkondlik jaotus, töökohta</t>
  </si>
  <si>
    <t>KOKKU, ümr.</t>
  </si>
  <si>
    <t>TIK tegevus</t>
  </si>
  <si>
    <t>kmpl</t>
  </si>
  <si>
    <t xml:space="preserve">vt. eraldi tegevuskava </t>
  </si>
  <si>
    <t>MAK juhtimine</t>
  </si>
  <si>
    <t>Sisu tunde kokku</t>
  </si>
  <si>
    <t>Sellest EAS tunde</t>
  </si>
  <si>
    <t>EAS baasfinantseerimise tunde</t>
  </si>
  <si>
    <t>tööaega kokku</t>
  </si>
  <si>
    <t xml:space="preserve">TUGI </t>
  </si>
  <si>
    <t>EAS tunnid</t>
  </si>
  <si>
    <t>KOKKU valdkondlikku</t>
  </si>
  <si>
    <t>konsultanti</t>
  </si>
  <si>
    <t>klienti</t>
  </si>
  <si>
    <t xml:space="preserve">Enesearendus
</t>
  </si>
  <si>
    <t>MAK sisekoolitused EAS toega</t>
  </si>
  <si>
    <t>EAS koolitused ja infopäevad MAKile, sh suve ja talveseminar</t>
  </si>
  <si>
    <t>juhti</t>
  </si>
  <si>
    <t>MAK ISO väljatöötamine</t>
  </si>
  <si>
    <t>päeva</t>
  </si>
  <si>
    <t>Nõustamistöö</t>
  </si>
  <si>
    <t>tulemuskriteeriumile vastavat klienti</t>
  </si>
  <si>
    <t>Tegevuse eesmärk, MIKS tehakse ja oodatav mõõdetav tulemus, MIS näitab, et saavutasime eesmärgi</t>
  </si>
  <si>
    <t>AMTY arengunõustamine</t>
  </si>
  <si>
    <t>Teg MTY arengunõustamine</t>
  </si>
  <si>
    <t>2013.a. täitmine</t>
  </si>
  <si>
    <t xml:space="preserve">Tegevuste kirjeldus e. MIDA tehakse </t>
  </si>
  <si>
    <t xml:space="preserve">2014. aasta tegevused </t>
  </si>
  <si>
    <t>Ettevõtlikust inimesest on saanud toimiva ärimudeliga edukas ettevõtja, kes on võimeline hiljemalt aasta peale esmakontakti MAKiga maksma 1 Eesti mediaanpalka või võtma välja sama suurt äritulu</t>
  </si>
  <si>
    <t>Kuni 3 a. ettevõtte arengunõustamine</t>
  </si>
  <si>
    <t>Alustava ettevõtja baaskoolituste tugitegevused</t>
  </si>
  <si>
    <t>Ettevõtluspäeva korraldamine maakonnas</t>
  </si>
  <si>
    <t>Maakondliku/piirkondliku mentorklubi korraldamine</t>
  </si>
  <si>
    <t>Ettevõtluskonkurss AJUJAHT tugitegevused</t>
  </si>
  <si>
    <t>Alustavate ettevõtete kaardistamine</t>
  </si>
  <si>
    <t>Alustanud ettevõtjaid on teavitatud MAK teenustest ja ettevõtluse tugisüsteemist. Olemas on ülevaade alustajate profiilist sh ekspordi ja kasvupotentsiaalist</t>
  </si>
  <si>
    <t>EASi aitamine</t>
  </si>
  <si>
    <t>kaardistatavat</t>
  </si>
  <si>
    <t>klubi</t>
  </si>
  <si>
    <t>TEV Arengunõustamine</t>
  </si>
  <si>
    <t xml:space="preserve">EV </t>
  </si>
  <si>
    <t>AEV  baasnõustamine</t>
  </si>
  <si>
    <t>Reklaam</t>
  </si>
  <si>
    <t>Infotegevused kleintide saamiseks</t>
  </si>
  <si>
    <t>inimene 3</t>
  </si>
  <si>
    <t>inimene 4</t>
  </si>
  <si>
    <t>inimene 5</t>
  </si>
  <si>
    <t>inimene 6</t>
  </si>
  <si>
    <t>TEV reklaam</t>
  </si>
  <si>
    <t>TEV  baasnõustamine</t>
  </si>
  <si>
    <t xml:space="preserve">Infostandardi tegevused KOVidega, regionaalsete investorteenidajate ning RVD abistamine </t>
  </si>
  <si>
    <t>Investorteeninduse tugitegevused</t>
  </si>
  <si>
    <t>klienti ühe teema kohta</t>
  </si>
  <si>
    <t>Arengunõustamine</t>
  </si>
  <si>
    <t>BFpp</t>
  </si>
  <si>
    <t>Baasnõustamised , toetuste juhendamine sh ka neile, kes hiljem saava arendusnõustamisi</t>
  </si>
  <si>
    <t>Võrgustiku suve ja talveseminar</t>
  </si>
  <si>
    <t>Infotegevus</t>
  </si>
  <si>
    <t>MAKIS</t>
  </si>
  <si>
    <t>Tegutsevate ühenduste koolitused</t>
  </si>
  <si>
    <t>Baaskoolitus</t>
  </si>
  <si>
    <t>Mentorklubid</t>
  </si>
  <si>
    <t>Väikeprojektid</t>
  </si>
  <si>
    <t>Kodanikuühiskonna nädal</t>
  </si>
  <si>
    <t>Piirkondlikud ümarlauad (SiM)</t>
  </si>
  <si>
    <t>Suurenenud on 10 alustava MTÜ tegutsemisvõimekus ehk nende  tegevus on paremini läbi mõeldud ja eesmärgistatud ning neil on piisav inimressurss eesmärkide ellu viimiseks.</t>
  </si>
  <si>
    <t xml:space="preserve">Tõusnud on 14 tegutseva MTÜ tegutsemisvõimekus. Dokumenteeritud on selged eesmärgid ja tegevuskava, koostatud või uunedatud on arengukava, suureneud on omatulu, mitmekesistunud rahastusallikad ning tõusnud võimekus kasutada palgatööjõudu. </t>
  </si>
  <si>
    <t xml:space="preserve">Info hankimine, süstematiseerimine ja edastamine klientidele läbi järgmiste kanalite: VAA koduleht, igakuine infokiri, VAA Facebook´i konto, infoüritused, suhtlus meediaga. Klientide arv kajastab eeldatavat  alustavate MTÜde arvu infolistis 2014 aasta lõpuks. </t>
  </si>
  <si>
    <t>Info hankimine, süstematiseerimine ja edastamine klientidele läbi järgmiste kanalite: VAA koduleht, igakuine infokiri, VAA Facebook´i konto, infoüritused, suhtlus meediaga. Klientide arv kajastab eeldatavat  tegutsevate MTÜde arvu infolistis 2014 aasta lõpuks.</t>
  </si>
  <si>
    <t>kompl</t>
  </si>
  <si>
    <t>MAKis sisu on asjakohane ja päevakajaline ja fakti-tõene. Kajastatud on Võrumaa MTÜde nõustamisjuhtumid.</t>
  </si>
  <si>
    <t>Ühendust on võetud VAA kliendibaasi mitte kuuluvate MTÜdega ja teavitataud MAKi pakutavatest võimalustest.</t>
  </si>
  <si>
    <t>projekt</t>
  </si>
  <si>
    <t>Mentorite toel kasvab vähemalt 5 Võrumaa ja 5 Põlvamaa MTÜ tegevusvõimekus. Mentori kogemuse saavad vähemalt 3 kogenud MTÜ eestvedajad. Mentorklubid viiakse ellu koostöös Põlvamaa Arenduskeskusega.</t>
  </si>
  <si>
    <t>NEET noorte vabatahlikkuse projekt</t>
  </si>
  <si>
    <t>Projekti eesmärk pakkuda 15 NEET noortele (noored, kes ei õpi ja ei tööta) vabatahtliku töö kaudu töökogemust ja osalemist ühiskonnas ning kasvatab ühiskonnas teadlikkust vabatahtliku tegevuse väärtustest ja vabatahtlikuna tegutsemise võimalustest oma maakonnas. Projekt toetab MAKide starteegilise eesmärki, milleks on kasvanud kodanikuaktiivsus ja osalemine kogukondlikus ühistegevuses</t>
  </si>
  <si>
    <t>KÜSK projekti elluviija Võrumaal on Võru Noortekeskus</t>
  </si>
  <si>
    <t>Maakonna arendustöötajate ümarlaua koordineerimine</t>
  </si>
  <si>
    <t>kord</t>
  </si>
  <si>
    <t>VAA roll projektis on leida projekti MTÜd ja  ettevõtted, kes on huvitatud vabatahtlike noorte kaasamisest ning anda sellega noortele töine kogemus. Samuti aitab VAA kaasa sihtgrupi noorte leidmisele</t>
  </si>
  <si>
    <t xml:space="preserve">Eesmärk parandada veetranspordi võimalusi Võrumaal Võhandu jõel ja Vagula järvel.  Projektiga kaasneb turundustegevus, mille tulemusena kasvab turismisektori tulu ja turistide arv Võrumaal. Projekti tulemusena valmib 3 paadisilda, lisaks projekteeritakse 3 paadisilda, puhastatakse 35 km Võhandu jõge, viidastatakse jõeäärseid objekte, valmistatakse turundusmaterjalid, tursimiettevõtajate kaasabil koostatakse ühispaketid.   </t>
  </si>
  <si>
    <t>Projekti juhtimine, koordineerimine ja aruandlus.</t>
  </si>
  <si>
    <t xml:space="preserve">Est-Lat Programm. Kaasrahastajad Võru, Lasva , Sõmerpalu vald. </t>
  </si>
  <si>
    <t>EST-LAT projekt Riverways juhtimine</t>
  </si>
  <si>
    <t>Tursimikataloogi ja videofilmi väja andmine ning aruandlus.</t>
  </si>
  <si>
    <t>Kaugtöökeskuste ja multifunktsio-naalsete projektide  edasiarendamine omavalitsustes</t>
  </si>
  <si>
    <t>Leader turismiturunduse projekt</t>
  </si>
  <si>
    <t>Võrumaa Tursimiinfo-süsteemi arendusprojekt II</t>
  </si>
  <si>
    <t>Kaasrahastajad VOL ja Võru linn</t>
  </si>
  <si>
    <t>UMA MEELÜS 2014- Võrumaale omaste uute meenete ja suveniiride leidmine</t>
  </si>
  <si>
    <t>Võrumaa aasta Peterburis</t>
  </si>
  <si>
    <t>Ettevõtlik kool</t>
  </si>
  <si>
    <t>TOTS - noorte ettevõtlikkuse kasvatamine</t>
  </si>
  <si>
    <t>Väikeettevõtjate koostöövõrgustike parimad praktikad</t>
  </si>
  <si>
    <t>ettevõtlusnädal</t>
  </si>
  <si>
    <t>Maakonna ettevõtluse analüüs äriregistri andmete põhjal</t>
  </si>
  <si>
    <t>Ivi</t>
  </si>
  <si>
    <t>Terje</t>
  </si>
  <si>
    <t xml:space="preserve">Alustavad ettevõtjad on teadlikud VAA poolt pakutavatest teenustest, koolitustest ja toetusvõimalustest ning teavad nõustamisele tulla. Nendeni viiakse info VAA kodulehe, igakuise infolehe, Facebooki konto, meediakajastuse ning listide kaudu. Samuti jõutakse sihtgrupini partneritega (VKHK, Töötukassa jnt) läbiviidavate esitluste ka infopäevade kaudu. </t>
  </si>
  <si>
    <t>Eesmärk on anda potentsiaalsetele ja alustavatele ettevõtetele vastus konkreetse ettevõtlusega seotud küsimuse kohta.</t>
  </si>
  <si>
    <t xml:space="preserve">Eesmärk on jõuda läbi üleriiklikult teadvsutatud nädala uute sihtrühmadeni. Selleks viiakse nädala jooksul ühes koostööpartneritega (noortekeskused, Töötukassa, VKHK jne) läbi ettevõtlikkust julgustavaid üritusi. 2014 aasta ettevõtlusnädal suunatakse eelkõige potentsiaalsetele ettevõtjatele ehk sihtgruppidele nagu noored, töötud, lastega kodus olevad emad)  </t>
  </si>
  <si>
    <t>Ettevõtlusnädala kontseptsiooni koostamine, nädala kava läbirääkimine partneritega, üritustel osalemine jne</t>
  </si>
  <si>
    <t>VAA turunduskava potentsiaalsete ja alustavate ettevõtjate kaasamiseks</t>
  </si>
  <si>
    <t xml:space="preserve">Eesmärk on teha läbimurre Võrumaalaste teadvuses, et Võrumaa Arenguagentuurist oleks kuulnud kõik ettevõtlikud Võrumaa elanikud. 2013 läbi viidud uuring näitab, et valdav osa VAA sihtgrupist ei ole enda jaoks arenguagentuuri olemasolu teadvustanud. Siiani pole VAA turundusega ka süsteemselt tegeletud. Suurel määral on kasutamata sotsiaalmeedia ja ajakirjanduse võimalused. </t>
  </si>
  <si>
    <t>Tegutsev ettevõte on VAA nõustaja abiga suurendanud tulusid või vähendanud kulusid, mis võimaldavad tal maksta kahte täiendavat mediaanpalka.</t>
  </si>
  <si>
    <t xml:space="preserve">Tegustevad ettevõtjad on teadlikud VAA ning EASi poolt pakutavatest teenustest, koolitustest ja toetusvõimalustest. Sihtgrupini viiakse info VAA kodulehe, igakuise infolehe, meediakajastuse, listide ning otsekontaktide kaudu. </t>
  </si>
  <si>
    <t xml:space="preserve">Eesmärk on anda tegutsevale ettevõttele vastus konkreetsele küsimusele või soovitada konkreetsest EASi poolt toetatavat meedet (messid, infopäevad, koolitused, taeotsuvõimalused) </t>
  </si>
  <si>
    <t>Eesmärk on pakkuda ettevõtjatele võimalusi oma tegevuse laiendamiseks üle piiri, koostööpartnerite leidmiseks uute toodete väljatöötamisel, ühisturunduseks vm. Partneriaadi sihtgrupiks on  metallitöötlemise, puidutööstuse, toiduainetetööstuse, infotehnoloogia ja  turismi valdkonna ettevõtted.
Partneriadi käigus toimuvad piirialade  ettevõtjate kohtumised sama valdkonna koostööst huvitatud ettevõtjatega.  2014 osaleb Võrumaalt osaleb partnerjaadil 20 ettevõtet.</t>
  </si>
  <si>
    <t>Teavitame, informeerime ja osalejate leidmine ja mobiliseerimine, tagasiside küsimine.</t>
  </si>
  <si>
    <t>Euregio Pskov-Livonia, Valgamaa Arenguagentuur, Põlvamaa Arenduskeskus</t>
  </si>
  <si>
    <t>Eesmärk on motiveerida väikeettevõtjaid osalema koostöövõrgustikes  ning seeläbi suurendama oma tegevuse tulusust. Motiveerimine käib läbi heade näidete ja praktikate tutvsutamise.</t>
  </si>
  <si>
    <t>Õppepäevade, ühisseminaride ja messikülastuste koorideerimine ja korraldamine.</t>
  </si>
  <si>
    <t>Puidusektori ettevõtete koostöövõrgustiku tugevdamine</t>
  </si>
  <si>
    <t>Eesmärk on võimedada Kagu-Eesti ja Võrumaa olulisima ettevõtlussektori potentsiaali ühistegevuste kaudu. Projekti raames viiakse läbi parimate praktikate seminarid ning luuakse kogemuste vahetamise eesmägil koostöösidemed Pärnumaa Puiduklastriga.</t>
  </si>
  <si>
    <t xml:space="preserve">3 koostööseminari korraldamine ning õppereisi organiseerimine Pärnumaale. </t>
  </si>
  <si>
    <t>Eesmärk on rahuldada maakonna arendusorgansitsioonide ja ettevõtjate vajadus adekvaatse informatsiooni järele maakonna ettevõtluskeskkonna kohta ning võimaldada oluliste näitajate seire.</t>
  </si>
  <si>
    <t xml:space="preserve">Eesmärk on toetada noorte ettevõtlikkust ning julgustada neis seda rakendama ettevõtjatena Lõuna-Eestis. Sihtgrupiks on 90 Kagu-Eesti kutseõppeasutuse noort. </t>
  </si>
  <si>
    <t>Valgamaa Arenguagentuur, Põlvamaa Arenduskeskus, Võrumaa Kutsehariduskeskus</t>
  </si>
  <si>
    <t>Personali kompetentside tõus</t>
  </si>
  <si>
    <t>Eesti-Vene-Läti Partneriaad</t>
  </si>
  <si>
    <t>Lõuna-Eesti metalliettevõtete koostöövõrgustik</t>
  </si>
  <si>
    <t>2009-2012 äriregistri andmete analüüs ja nende põhjal maakonna ettevõtlust kirjeldavate kokkuvõtete ja esitluste koostamine.</t>
  </si>
  <si>
    <t>Eesmärk on tugevdada metalli ja masinaehituse sektori ettevõtete võimekust ühiselt tegutsedes siseneda eksporditurgudele, suurendada oma ekspordimaheti või laiendada areaali. Koostöövõrgustikus osalevad vähemalt 20 ettevõtete Võru-, Viljandi-, Pärnu-, Valga- ja Põlvamaalt. (Neist 5 Võrumaalt)</t>
  </si>
  <si>
    <t xml:space="preserve"> </t>
  </si>
  <si>
    <t>Eesmärk on vähemalt 12 tegutseva MTÜde tegutsemissuutlikkuse tõus</t>
  </si>
  <si>
    <t xml:space="preserve">Sihtgrupi leidmine, koolituse tehniline korraldamine </t>
  </si>
  <si>
    <t>Eesmärk on anda 12 alustava MTÜ juhile baasteadmised ning innustada neid tulema VAAsse nõustamisele</t>
  </si>
  <si>
    <t>Mentorite ja mentiide leidmine, tegevuskava koostamine ja elluviimine, mentorkohtumiste korraldamine, tagasiside ja aruandlus</t>
  </si>
  <si>
    <t>Sihtgrupi teavitamine, koolituse tehniline korraldamine ja aruandlus</t>
  </si>
  <si>
    <t>Meeskonna kompetentsi tõus</t>
  </si>
  <si>
    <t>Sihtgrupi mobiliseerimine ja ümarlaudade tehniline korraldus</t>
  </si>
  <si>
    <t>MTÜde kaasamine kodanikuühiskonna arengukava koostamisse. Ühenduste rahastamise juhendmaterjali tutvustamine.</t>
  </si>
  <si>
    <t>Sihtgrupi koolitusvajadustest tulenevalt viiakse läbi 2 koolitust, muuhulgas teemadel MTÜde raamatupidamine, sotsiaalne ettevõtlus ja eestvedajate enesejuhtimine.</t>
  </si>
  <si>
    <t>Eesmärk on mobiliseerida ühiskonda aktiivsusele ja pabatahliku panuse andmisele ning innustada ja tunnustada silmapaistavid kodanikuühendusi. Nädala üritustel osaleb vähemalt 200 inimest.</t>
  </si>
  <si>
    <t>Nädala ürituste koordineerimine, reklaamimine ja konverentsi korraldamine.</t>
  </si>
  <si>
    <t>SA Võrumaa Tööstusalad käivitamise ettevalmistus</t>
  </si>
  <si>
    <t xml:space="preserve">Võrumaa kui ettevõtlus- ja investeerimis-piirkonna turunduskontseptsiooni koostamine ja ellu viimine </t>
  </si>
  <si>
    <t>Arutelude korraldamine kontseptsiooni välja töötamiseks, turundusmaterjalide koostamine, levitamine, investorüritustel osalemine ja nende korraldamine.</t>
  </si>
  <si>
    <t>Konkursi tingimuste ette valmistamine, välja kuulutamine, promo. Suhtlus meenenäidiste valmistajatega, fotokataloogi loomine, meenete tutvustamine ja müügile kaasa aitamine.</t>
  </si>
  <si>
    <t>Hangete välja kuulutamine. Projekti juhtimine ja aruandlus</t>
  </si>
  <si>
    <t xml:space="preserve"> Rahastaja EAS turismiinfo jaotuskanalite programmist. Kaasrahastajad Võrumaa Turismiliit, VOL ja Võru linn</t>
  </si>
  <si>
    <t>Rahasta Leader. Kaasrahastajad Võrumaa Tursimiliit, Võrumaa Omavalitsusliit (VOL) ja Võru linn</t>
  </si>
  <si>
    <t>Hangete läbi viimine ja aruandlus</t>
  </si>
  <si>
    <t>"Maale elama" projekti info edastamine, sihtgrupi mobiliseerimine, info hankimine ja sisestamine portaali</t>
  </si>
  <si>
    <t>Ümaralaua kokku kutsusmine, juhtimise tagamine ning tulemuste dokumenteerimine</t>
  </si>
  <si>
    <t>Koostööpartner MTÜ Partnerlus, Kaasrahastajad VOL ja Võru linn</t>
  </si>
  <si>
    <t>Rahastaja Leader. Kaasrahastajad Haanja, Rõuge ja Urvaste vald</t>
  </si>
  <si>
    <t>Setomaa konsultant</t>
  </si>
  <si>
    <t>Investorkontaktide loomine ja kinnistamine Soomes</t>
  </si>
  <si>
    <t>Norden projekti koostamine Lõuna-Eesti koostöös</t>
  </si>
  <si>
    <t>Investorkontaktide loomine ja kinnistamine Rootsis</t>
  </si>
  <si>
    <t>Investorkontaktide loomine ja kinnistamine Venemaal</t>
  </si>
  <si>
    <t>Koostöös Lõuna-Eesti invetorteenindajatega koostööprojekti koostamine saamaks lisaressursse investorite suunaliste kontaktide loomiseks Soomes ja Rootsis. Tegevuse tulemusena laieneb püsivate investorkonatktide arv 14ni.</t>
  </si>
  <si>
    <t xml:space="preserve">Koostöös Lõuna-Eesti invetorteenindajatega investeerimisvõimaluste tuvustamine Soomes Pirkanmaa piirkonnas. Osalemine Alihankinta messil ning Lõuna-Eesti esitluse tegemine. </t>
  </si>
  <si>
    <t>Kontaktide hoidmine, väärtuspakkumiste tegemine, turundusesitluste tegemine, investorite vastu võtmine.</t>
  </si>
  <si>
    <t xml:space="preserve">Koostöös Lõuna-Eesti invetorteenindajatega investeerimisvõimaluste tuvustamine Rootsis Värmalandi ja Dalarna piirkonnas. </t>
  </si>
  <si>
    <t xml:space="preserve">Koostöös Lõuna-Eesti invetorteenindajatega investeerimisvõimaluste tuvustamine Venemaal Leningradi ja Pihkva oblastis. Tegtevuse tulemusena laieneb püsivate invetorkontaktide arv 6ni. </t>
  </si>
  <si>
    <t>Eesmärk saada 2014 Võrumaale vähemalt 1 välisinvestor.</t>
  </si>
  <si>
    <t>Projekti koostamine, esitamine ja aruandlus. Partnerite kaasamine.</t>
  </si>
  <si>
    <t>SA Võrumaa Arenguagentuur</t>
  </si>
  <si>
    <r>
      <t xml:space="preserve">AEV  info- ja infonõustamine </t>
    </r>
    <r>
      <rPr>
        <sz val="8"/>
        <color theme="1"/>
        <rFont val="Calibri"/>
        <family val="2"/>
        <charset val="186"/>
        <scheme val="minor"/>
      </rPr>
      <t>(sisaldab infotegevusi klientide saamiseks ja  infonõustamisi, sh ka neile, kes hiljem saava arendusnõustamisi)</t>
    </r>
  </si>
  <si>
    <r>
      <t>TEG MTY  info- ja infonõustamine</t>
    </r>
    <r>
      <rPr>
        <sz val="8"/>
        <color theme="1"/>
        <rFont val="Calibri"/>
        <family val="2"/>
        <charset val="186"/>
        <scheme val="minor"/>
      </rPr>
      <t xml:space="preserve"> (sisaldab infotegevusi klientide saamiseks ja  infonõustamisi, sh ka neile, kes hiljem saava arendusnõustamisi)</t>
    </r>
  </si>
  <si>
    <t>Eesmärk on tõsta maakonna omavalitsuste ja arendusorganisatsioonide sünergiat maakonnaüleste arendusprojektide määrtalemisel ja ellu viimisel. Ümarlaud kohtub kord kuus 4-tunnisel kaasaval koosolekul. 2014 aasta lõpuks on valmisnud vähemalt 3 tervet maakonda hõlmavat arendusprojekti ideed. Tegevus on seotud kõigi 4 allpool nimtetud MAP eesmärgiga.</t>
  </si>
  <si>
    <t>"Maale elama"</t>
  </si>
  <si>
    <t>Eesmärk on teadvustada Võrumaad kvaliteetse elukeskkonnana ning seeläbi suurendada elanike sisserännet ja tagasi tulemist maakonda. Tegevustesse kaastakse vähemalt 6 Võrumaa kohalikku omavalitsust. Tegevusega tagatakse töökohtade, ettevõtlusvõimaluste ja eluaseme info jõudmise "Maale elama" portaali, aidatakse kaasa Võrumaa kogukonadade osalemisele "Maale elama" messil ning kogemuste vahetamisele Lõuna-Eesti kogukondade vahel. MAP EESMÄRK: Aastaks 2020 on peatunud Võrumaa elanikkonna vähenemine.</t>
  </si>
  <si>
    <t>Eesmärk on luua võimalused kaugtööks linnadest kaugemal asuvates valdades. Kaugtöökeskused luuakse Haanja, Rõuge ja Urvaste valda, remonditakse ruumid, soetatakse sisustus ja tehnika. MAP EESMÄRK: Aastaks 2020 on peatunud Võrumaa elanikkonna vähenemine.</t>
  </si>
  <si>
    <t xml:space="preserve">Eesmärk on suurendada Võrumaa tundust Eestis ja naaberturgudel turismi sihtkohana. Valmib 20 000 tootekataloogi 4 keeles ning videofilm Võrumaa huviväärsusest, kultuurist ja elustiilist. MAP EESMÄRK: Aastaks 2020 on lähiturgudel tõusnud Võrumaa populaarsus ja külastatavus turismisihtkohana 20%. </t>
  </si>
  <si>
    <t xml:space="preserve">Projekti eesmärgiks on suurendada Võrumaal info kättesaadavust sise- ja välisturistidele. Projekti raames  teostatakse investeeringud turismi taristusse järgmiselt: turismiinfo välikaardid maakonda – 10 tk, 2 infoterminali, täiendavad tehnilised kaardid-tahvlid turismiinfo esitlemiseks. MAP EESMÄRK: Aastaks 2020 on lähiturgudel tõusnud Võrumaa populaarsus ja külastatavus turismisihtkohana 20%. </t>
  </si>
  <si>
    <t xml:space="preserve">Eesmärk on tugevada Võrumaa kuvandit läbi kvalitetesete meenete valiku laiendamise. Projekti teostatakse teist korda toetudes 2012 aasta kogemusele. Põhurõhk pannakse sellele, et välja töötatud meened jõuaksid ka tellimusteni ja müüki. MAP EESMÄRK: Aastaks 2020 on lähiturgudel tõusnud Võrumaa populaarsus ja külastatavus turismisihtkohana 20%. </t>
  </si>
  <si>
    <t xml:space="preserve">Eesmärk on suunatult teadvustada Peterburi piirkonnas Lõuna-Eestit kui väärt turismisihtkohta ning ettevõtluspiirkonda. VAA roll on tagada venekeelsete maakondlike turundusmaterjalide olemasolu tursimi ja inveteerimiskeskkonna valdkondades. MAP EESMÄRK: Aastaks 2020 on lähiturgudel tõusnud Võrumaa populaarsus ja külastatavus turismisihtkohana 20%. </t>
  </si>
  <si>
    <t xml:space="preserve">Eesmärk on luua eeldused uute tasuvate töökohtade tekkeks ning invetorite tulekuks Võrumaale.  Tegevuse raames valmsitatakse ette tingimused SA Võrumaa Tööstusalad moodustamiseks, mis hõlmab 4 ala Võrus, Väimelas ja Missos. MAP EESMÄRK: Aaastaks 2020 on Võrumaale tekkinud 500 uut vähemalt Eesti mediaanpalgaga  töökohta. </t>
  </si>
  <si>
    <t xml:space="preserve">Eesmärk on luua eeldused uute tasuvate töökohtade tekkeks.  Tegevuse raames valmistatakse ette nii tööstusalade kui ka laiemalt Võrumaa kui tugeva potentsiaaliga ettevõtluspiirkonna turunduskontseptsioon, kaasates sellesse kõik ettevõtluse arendamisega seotud organisatsioonid. Samuti asutakse kontseptiooni ellu viima. Tegevuse tulemusena on kontaktandmebaas invetoritest ja organisatsioonidest laienenud 20ni. MAP EESMÄRK: Aaastaks 2020 on Võrumaale tekkinud 500 uut vähemalt Eesti mediaanpalgaga  töökohta. </t>
  </si>
  <si>
    <t>Tunnihind</t>
  </si>
  <si>
    <t>2014 aastal kujundadatakse spestialistide abiga turunduskontseptsioon ja alustatakse selle elluviimist. Tulemuste mõõtmist alustatakse 2014 aasta lõpus. Rahuldava tulemuseni 90% sihtgrupist jõutakse 3 aasta jooksul.</t>
  </si>
  <si>
    <t xml:space="preserve">4 külastuspäeva korraldamine Põlva- ja Võrumaale ning tagasiside ja arutelu seminari korraldmine. </t>
  </si>
  <si>
    <t>Eesmärk on toetada noorte ettevõtlikkust ning seeläbi maakonna ettevõtlusaktiivsust. Selleks viiakse järk-järgult "ettevõtlik kool" põhimõtted ja metoodikad sisse vähemalt 5 Võrumaa üldhariduskooli.</t>
  </si>
  <si>
    <t>Materjalide koostamine (venekeelne sündmuste kalender koos põhivaatamisväärsustega ning turismivaldkonna mainetrükis ning koostöös Maavalitsusega investoritele suunatud trükis), toimetamine, teiste organsiatsioonide kaasamine.</t>
  </si>
  <si>
    <t>Projekt viiakse ellu kõigi Lõuna-Eesti maakondlike arendus-organisatsioonide ning Eesti konsulaadi Peterburis koostöös. Kaasrahastaja Maavalitsus ning Leader.</t>
  </si>
  <si>
    <t>Tegevust kaasrahastab Võru Maavalitsus ning alates 2015 aastast omavalitsused.</t>
  </si>
  <si>
    <t>Tegevus</t>
  </si>
  <si>
    <t>Tegevuse aeg</t>
  </si>
  <si>
    <t>Tunnid</t>
  </si>
  <si>
    <t>jaan-maini sept-dets</t>
  </si>
  <si>
    <t>märts-november</t>
  </si>
  <si>
    <t>Info ja teavitustegevus uutele programmiga liitujatele</t>
  </si>
  <si>
    <t>jaan-maini, sept-dets</t>
  </si>
  <si>
    <t>märts</t>
  </si>
  <si>
    <t>jaan-dets</t>
  </si>
  <si>
    <t>Projektitaotluse koostamine tegevuste ellu viimiseks.</t>
  </si>
  <si>
    <t>jaan- märts</t>
  </si>
  <si>
    <t>Maakondliku võrgustiku loomine</t>
  </si>
  <si>
    <t>märts-aprill</t>
  </si>
  <si>
    <t>Programmis osalevate koolide (5 tk) tegevuste koordineerimine</t>
  </si>
  <si>
    <t>Ettevõtliku kooli edulugude konkursi korraldamine (maakondlik + üleeestiline)</t>
  </si>
  <si>
    <t>Koolide külastamine (Rõuge vald, Haanja vald, Vastseliina vald, Misso, Varstu, Antsla jne)</t>
  </si>
  <si>
    <t>mai-november</t>
  </si>
  <si>
    <t>Õppereisi korraldamine Ida-Virusse (koolid + IVEK)</t>
  </si>
  <si>
    <t>Infovahetus ja koosolekud võrgustikuga (Iga kuu koosolek, 4 kohtumist aastas üleeestiline)</t>
  </si>
  <si>
    <t xml:space="preserve">Aruandluse koostamine </t>
  </si>
  <si>
    <t>dets</t>
  </si>
  <si>
    <t>ETTEVÕTLIK KOOL</t>
  </si>
  <si>
    <r>
      <t>-</t>
    </r>
    <r>
      <rPr>
        <sz val="7"/>
        <color theme="1"/>
        <rFont val="Times New Roman"/>
        <family val="1"/>
        <charset val="186"/>
      </rPr>
      <t xml:space="preserve">          </t>
    </r>
    <r>
      <rPr>
        <sz val="11"/>
        <color theme="1"/>
        <rFont val="Calibri"/>
        <family val="2"/>
        <charset val="186"/>
        <scheme val="minor"/>
      </rPr>
      <t>Meeskonna töökoosolek, tegevuskava täpsustamine, ülesannete jagamine</t>
    </r>
  </si>
  <si>
    <r>
      <t>-</t>
    </r>
    <r>
      <rPr>
        <sz val="7"/>
        <color theme="1"/>
        <rFont val="Times New Roman"/>
        <family val="1"/>
        <charset val="186"/>
      </rPr>
      <t xml:space="preserve">          </t>
    </r>
    <r>
      <rPr>
        <sz val="11"/>
        <color theme="1"/>
        <rFont val="Calibri"/>
        <family val="2"/>
        <charset val="186"/>
        <scheme val="minor"/>
      </rPr>
      <t>Kokkuleppe sõlmimine projekti sisuliste tegevuste läbiviijatega, toimumise ajakava täpsustamine</t>
    </r>
  </si>
  <si>
    <r>
      <t>-</t>
    </r>
    <r>
      <rPr>
        <sz val="7"/>
        <color theme="1"/>
        <rFont val="Times New Roman"/>
        <family val="1"/>
        <charset val="186"/>
      </rPr>
      <t xml:space="preserve">          </t>
    </r>
    <r>
      <rPr>
        <sz val="11"/>
        <color theme="1"/>
        <rFont val="Calibri"/>
        <family val="2"/>
        <charset val="186"/>
        <scheme val="minor"/>
      </rPr>
      <t>Kutseõppeasutuste kaasamine, projekti  eesmärkide tutvustamine</t>
    </r>
  </si>
  <si>
    <r>
      <t>-</t>
    </r>
    <r>
      <rPr>
        <sz val="7"/>
        <color theme="1"/>
        <rFont val="Times New Roman"/>
        <family val="1"/>
        <charset val="186"/>
      </rPr>
      <t xml:space="preserve">          </t>
    </r>
    <r>
      <rPr>
        <sz val="11"/>
        <color theme="1"/>
        <rFont val="Calibri"/>
        <family val="2"/>
        <charset val="186"/>
        <scheme val="minor"/>
      </rPr>
      <t>Kokkulepete sõlmimine ruumide, toitlustuse ja transpordi teenuste osutajatega</t>
    </r>
  </si>
  <si>
    <r>
      <t>-</t>
    </r>
    <r>
      <rPr>
        <sz val="7"/>
        <color theme="1"/>
        <rFont val="Times New Roman"/>
        <family val="1"/>
        <charset val="186"/>
      </rPr>
      <t xml:space="preserve">          </t>
    </r>
    <r>
      <rPr>
        <sz val="11"/>
        <color theme="1"/>
        <rFont val="Calibri"/>
        <family val="2"/>
        <charset val="186"/>
        <scheme val="minor"/>
      </rPr>
      <t>Sihtgrupi teavitamine, registreerimine</t>
    </r>
  </si>
  <si>
    <r>
      <t>-</t>
    </r>
    <r>
      <rPr>
        <sz val="7"/>
        <color theme="1"/>
        <rFont val="Times New Roman"/>
        <family val="1"/>
        <charset val="186"/>
      </rPr>
      <t xml:space="preserve">          </t>
    </r>
    <r>
      <rPr>
        <sz val="11"/>
        <color theme="1"/>
        <rFont val="Calibri"/>
        <family val="2"/>
        <charset val="186"/>
        <scheme val="minor"/>
      </rPr>
      <t>Info edastamine (portaalid, listid, meedia)</t>
    </r>
  </si>
  <si>
    <r>
      <t>-</t>
    </r>
    <r>
      <rPr>
        <sz val="7"/>
        <color theme="1"/>
        <rFont val="Times New Roman"/>
        <family val="1"/>
        <charset val="186"/>
      </rPr>
      <t xml:space="preserve">          </t>
    </r>
    <r>
      <rPr>
        <sz val="11"/>
        <color theme="1"/>
        <rFont val="Calibri"/>
        <family val="2"/>
        <charset val="186"/>
        <scheme val="minor"/>
      </rPr>
      <t>Mentorite kaasamine (spetsialistid, ettevõtjad)</t>
    </r>
  </si>
  <si>
    <r>
      <t>-</t>
    </r>
    <r>
      <rPr>
        <sz val="7"/>
        <color theme="1"/>
        <rFont val="Times New Roman"/>
        <family val="1"/>
        <charset val="186"/>
      </rPr>
      <t xml:space="preserve">          </t>
    </r>
    <r>
      <rPr>
        <sz val="11"/>
        <color theme="1"/>
        <rFont val="Calibri"/>
        <family val="2"/>
        <charset val="186"/>
        <scheme val="minor"/>
      </rPr>
      <t>Inspiratsioonitundide läbiviimine</t>
    </r>
  </si>
  <si>
    <r>
      <t>-</t>
    </r>
    <r>
      <rPr>
        <sz val="7"/>
        <color theme="1"/>
        <rFont val="Times New Roman"/>
        <family val="1"/>
        <charset val="186"/>
      </rPr>
      <t xml:space="preserve">          </t>
    </r>
    <r>
      <rPr>
        <sz val="11"/>
        <color theme="1"/>
        <rFont val="Calibri"/>
        <family val="2"/>
        <charset val="186"/>
        <scheme val="minor"/>
      </rPr>
      <t>Business Game’i läbiviimine</t>
    </r>
  </si>
  <si>
    <r>
      <t>-</t>
    </r>
    <r>
      <rPr>
        <sz val="7"/>
        <color theme="1"/>
        <rFont val="Times New Roman"/>
        <family val="1"/>
        <charset val="186"/>
      </rPr>
      <t xml:space="preserve">          </t>
    </r>
    <r>
      <rPr>
        <sz val="11"/>
        <color theme="1"/>
        <rFont val="Calibri"/>
        <family val="2"/>
        <charset val="186"/>
        <scheme val="minor"/>
      </rPr>
      <t>Osalemine koolituse elluviimisel</t>
    </r>
  </si>
  <si>
    <r>
      <t>-</t>
    </r>
    <r>
      <rPr>
        <sz val="7"/>
        <color theme="1"/>
        <rFont val="Times New Roman"/>
        <family val="1"/>
        <charset val="186"/>
      </rPr>
      <t xml:space="preserve">          </t>
    </r>
    <r>
      <rPr>
        <sz val="11"/>
        <color theme="1"/>
        <rFont val="Calibri"/>
        <family val="2"/>
        <charset val="186"/>
        <scheme val="minor"/>
      </rPr>
      <t>Lõpuseminari korraldamine ja elluviimine</t>
    </r>
  </si>
  <si>
    <r>
      <t>-</t>
    </r>
    <r>
      <rPr>
        <sz val="7"/>
        <color theme="1"/>
        <rFont val="Times New Roman"/>
        <family val="1"/>
        <charset val="186"/>
      </rPr>
      <t xml:space="preserve">          </t>
    </r>
    <r>
      <rPr>
        <sz val="11"/>
        <color theme="1"/>
        <rFont val="Calibri"/>
        <family val="2"/>
        <charset val="186"/>
        <scheme val="minor"/>
      </rPr>
      <t>Järelsuhtlus osalejatega, info jagamine</t>
    </r>
  </si>
  <si>
    <r>
      <t>-</t>
    </r>
    <r>
      <rPr>
        <sz val="7"/>
        <color theme="1"/>
        <rFont val="Times New Roman"/>
        <family val="1"/>
        <charset val="186"/>
      </rPr>
      <t xml:space="preserve">          </t>
    </r>
    <r>
      <rPr>
        <sz val="11"/>
        <color theme="1"/>
        <rFont val="Calibri"/>
        <family val="2"/>
        <charset val="186"/>
        <scheme val="minor"/>
      </rPr>
      <t>Meeskonna töökoosolek hindamaks läbiviidud üritust, kokkuvõtete tegemine ja analüüs</t>
    </r>
  </si>
  <si>
    <r>
      <t>-</t>
    </r>
    <r>
      <rPr>
        <sz val="7"/>
        <color theme="1"/>
        <rFont val="Times New Roman"/>
        <family val="1"/>
        <charset val="186"/>
      </rPr>
      <t xml:space="preserve">          </t>
    </r>
    <r>
      <rPr>
        <sz val="11"/>
        <color theme="1"/>
        <rFont val="Calibri"/>
        <family val="2"/>
        <charset val="186"/>
        <scheme val="minor"/>
      </rPr>
      <t>Tulemuste ja kokkuvõtete avaldamine (meedia, portaalides, koolides)</t>
    </r>
  </si>
  <si>
    <r>
      <t>-</t>
    </r>
    <r>
      <rPr>
        <sz val="7"/>
        <color theme="1"/>
        <rFont val="Times New Roman"/>
        <family val="1"/>
        <charset val="186"/>
      </rPr>
      <t xml:space="preserve">          </t>
    </r>
    <r>
      <rPr>
        <sz val="11"/>
        <color theme="1"/>
        <rFont val="Calibri"/>
        <family val="2"/>
        <charset val="186"/>
        <scheme val="minor"/>
      </rPr>
      <t>Aruandluse koostamine</t>
    </r>
  </si>
  <si>
    <t>aug</t>
  </si>
  <si>
    <t>aug-sept</t>
  </si>
  <si>
    <t>sept</t>
  </si>
  <si>
    <t>okt</t>
  </si>
  <si>
    <t>nov</t>
  </si>
  <si>
    <t>Aeg</t>
  </si>
  <si>
    <t>TOTS - NOORTE ETTEVÕTLIKKUSE KASVATAMINE</t>
  </si>
  <si>
    <t>Ettevõtliku kooli põhimõtete juurutamiseks viiakse kevadel läbi 9 Võrumaa kooli osalusel õppereis. Koostatakse koostöös taotlus koolitusprogrammi läbiviimiseks ning õnnestunud taotluse korral viiakse see läbi. VAATA ERALDI TÖÖLEHT ALATEGVUSTEGA</t>
  </si>
  <si>
    <t>Projekt koostatakse 3 maakonna koostöös, kasutades ära 2013 aasta Business Game projekti positiivseid kogemusi. Noortele suunatud tegevused saavad olema aktiivõpet sisaldavad, mängulised ja põnevad. Peakoordinaator on Põlvamaa Arenduskeskus. VAATA ERALDI TÖÖLEHT ALATEGVUSTEGA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</si>
</sst>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quot;€&quot;_-;\-* #,##0.00\ &quot;€&quot;_-;_-* &quot;-&quot;??\ &quot;€&quot;_-;_-@_-"/>
    <numFmt numFmtId="165" formatCode="_-* #,##0.00\ _€_-;\-* #,##0.00\ _€_-;_-* &quot;-&quot;??\ _€_-;_-@_-"/>
    <numFmt numFmtId="166" formatCode="0.0"/>
    <numFmt numFmtId="167" formatCode="0_ ;[Red]\-0\ "/>
    <numFmt numFmtId="168" formatCode="_-* #,##0\ _€_-;\-* #,##0\ _€_-;_-* &quot;-&quot;??\ _€_-;_-@_-"/>
    <numFmt numFmtId="169" formatCode="_-* #,##0.0\ _€_-;\-* #,##0.0\ _€_-;_-* &quot;-&quot;??\ _€_-;_-@_-"/>
    <numFmt numFmtId="170" formatCode="_-[$€-2]\ * #,##0.00_-;\-[$€-2]\ * #,##0.00_-;_-[$€-2]\ * &quot;-&quot;??_-;_-@_-"/>
  </numFmts>
  <fonts count="18"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1"/>
      <color theme="3"/>
      <name val="Calibri"/>
      <family val="2"/>
      <charset val="186"/>
      <scheme val="minor"/>
    </font>
    <font>
      <sz val="9"/>
      <color indexed="81"/>
      <name val="Tahoma"/>
      <family val="2"/>
      <charset val="186"/>
    </font>
    <font>
      <b/>
      <sz val="9"/>
      <color indexed="81"/>
      <name val="Tahoma"/>
      <family val="2"/>
      <charset val="186"/>
    </font>
    <font>
      <sz val="11"/>
      <color theme="3"/>
      <name val="Calibri"/>
      <family val="2"/>
      <charset val="186"/>
      <scheme val="minor"/>
    </font>
    <font>
      <i/>
      <sz val="11"/>
      <color theme="1"/>
      <name val="Calibri"/>
      <family val="2"/>
      <charset val="186"/>
      <scheme val="minor"/>
    </font>
    <font>
      <i/>
      <sz val="11"/>
      <name val="Calibri"/>
      <family val="2"/>
      <charset val="186"/>
      <scheme val="minor"/>
    </font>
    <font>
      <sz val="10"/>
      <name val="Arial"/>
      <family val="2"/>
      <charset val="186"/>
    </font>
    <font>
      <b/>
      <sz val="18"/>
      <color rgb="FFFF0000"/>
      <name val="Calibri"/>
      <family val="2"/>
      <charset val="186"/>
      <scheme val="minor"/>
    </font>
    <font>
      <b/>
      <i/>
      <sz val="11"/>
      <color rgb="FFFF0000"/>
      <name val="Calibri"/>
      <family val="2"/>
      <charset val="186"/>
      <scheme val="minor"/>
    </font>
    <font>
      <sz val="11"/>
      <name val="Calibri"/>
      <family val="2"/>
      <charset val="186"/>
      <scheme val="minor"/>
    </font>
    <font>
      <sz val="8"/>
      <color theme="1"/>
      <name val="Calibri"/>
      <family val="2"/>
      <charset val="186"/>
      <scheme val="minor"/>
    </font>
    <font>
      <b/>
      <i/>
      <sz val="10"/>
      <name val="Arial"/>
      <family val="2"/>
      <charset val="186"/>
    </font>
    <font>
      <b/>
      <sz val="12"/>
      <color theme="1"/>
      <name val="Calibri"/>
      <family val="2"/>
      <charset val="186"/>
      <scheme val="minor"/>
    </font>
    <font>
      <u/>
      <sz val="11"/>
      <color theme="1"/>
      <name val="Calibri"/>
      <family val="2"/>
      <charset val="186"/>
      <scheme val="minor"/>
    </font>
    <font>
      <sz val="7"/>
      <color theme="1"/>
      <name val="Times New Roman"/>
      <family val="1"/>
      <charset val="186"/>
    </font>
  </fonts>
  <fills count="8">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5" tint="0.79998168889431442"/>
        <bgColor indexed="64"/>
      </patternFill>
    </fill>
    <fill>
      <patternFill patternType="solid">
        <fgColor theme="5" tint="0.59999389629810485"/>
        <bgColor indexed="64"/>
      </patternFill>
    </fill>
  </fills>
  <borders count="39">
    <border>
      <left/>
      <right/>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165" fontId="1" fillId="0" borderId="0" applyFont="0" applyFill="0" applyBorder="0" applyAlignment="0" applyProtection="0"/>
    <xf numFmtId="0" fontId="9" fillId="0" borderId="0"/>
    <xf numFmtId="164" fontId="1" fillId="0" borderId="0" applyFont="0" applyFill="0" applyBorder="0" applyAlignment="0" applyProtection="0"/>
  </cellStyleXfs>
  <cellXfs count="152">
    <xf numFmtId="0" fontId="0" fillId="0" borderId="0" xfId="0"/>
    <xf numFmtId="49" fontId="6" fillId="4" borderId="5" xfId="0" applyNumberFormat="1" applyFont="1" applyFill="1" applyBorder="1"/>
    <xf numFmtId="0" fontId="6" fillId="4" borderId="5" xfId="0" applyFont="1" applyFill="1" applyBorder="1"/>
    <xf numFmtId="166" fontId="6" fillId="4" borderId="0" xfId="0" applyNumberFormat="1" applyFont="1" applyFill="1" applyBorder="1"/>
    <xf numFmtId="166" fontId="6" fillId="4" borderId="6" xfId="0" applyNumberFormat="1" applyFont="1" applyFill="1" applyBorder="1"/>
    <xf numFmtId="0" fontId="3" fillId="4" borderId="2" xfId="0" applyFont="1" applyFill="1" applyBorder="1" applyAlignment="1">
      <alignment wrapText="1"/>
    </xf>
    <xf numFmtId="0" fontId="6" fillId="4" borderId="15" xfId="0" applyFont="1" applyFill="1" applyBorder="1" applyAlignment="1">
      <alignment wrapText="1"/>
    </xf>
    <xf numFmtId="0" fontId="6" fillId="4" borderId="3" xfId="0" applyFont="1" applyFill="1" applyBorder="1" applyAlignment="1">
      <alignment wrapText="1"/>
    </xf>
    <xf numFmtId="49" fontId="6" fillId="3" borderId="12" xfId="0" applyNumberFormat="1" applyFont="1" applyFill="1" applyBorder="1"/>
    <xf numFmtId="166" fontId="6" fillId="3" borderId="13" xfId="0" applyNumberFormat="1" applyFont="1" applyFill="1" applyBorder="1" applyAlignment="1">
      <alignment wrapText="1"/>
    </xf>
    <xf numFmtId="166" fontId="6" fillId="3" borderId="14" xfId="0" applyNumberFormat="1" applyFont="1" applyFill="1" applyBorder="1" applyAlignment="1">
      <alignment wrapText="1"/>
    </xf>
    <xf numFmtId="0" fontId="6" fillId="4" borderId="21" xfId="0" applyFont="1" applyFill="1" applyBorder="1"/>
    <xf numFmtId="166" fontId="6" fillId="4" borderId="19" xfId="0" applyNumberFormat="1" applyFont="1" applyFill="1" applyBorder="1"/>
    <xf numFmtId="166" fontId="6" fillId="4" borderId="22" xfId="0" applyNumberFormat="1" applyFont="1" applyFill="1" applyBorder="1"/>
    <xf numFmtId="166" fontId="6" fillId="3" borderId="23" xfId="0" applyNumberFormat="1" applyFont="1" applyFill="1" applyBorder="1" applyAlignment="1">
      <alignment wrapText="1"/>
    </xf>
    <xf numFmtId="166" fontId="0" fillId="3" borderId="23" xfId="0" applyNumberFormat="1" applyFill="1" applyBorder="1"/>
    <xf numFmtId="166" fontId="0" fillId="3" borderId="24" xfId="0" applyNumberFormat="1" applyFill="1" applyBorder="1"/>
    <xf numFmtId="49" fontId="6" fillId="3" borderId="4" xfId="0" applyNumberFormat="1" applyFont="1" applyFill="1" applyBorder="1"/>
    <xf numFmtId="0" fontId="0" fillId="5" borderId="0" xfId="0" applyFill="1"/>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Fill="1" applyBorder="1" applyAlignment="1">
      <alignment wrapText="1" shrinkToFit="1"/>
    </xf>
    <xf numFmtId="0" fontId="3" fillId="0" borderId="11" xfId="0" applyFont="1" applyFill="1" applyBorder="1" applyAlignment="1">
      <alignment horizontal="left"/>
    </xf>
    <xf numFmtId="0" fontId="2" fillId="0" borderId="7" xfId="0" applyFont="1" applyFill="1" applyBorder="1" applyAlignment="1">
      <alignment horizontal="center" wrapText="1"/>
    </xf>
    <xf numFmtId="0" fontId="0" fillId="0" borderId="0" xfId="0" applyFont="1" applyFill="1"/>
    <xf numFmtId="0" fontId="2" fillId="0" borderId="28" xfId="0" applyFont="1" applyFill="1" applyBorder="1" applyAlignment="1">
      <alignment wrapText="1"/>
    </xf>
    <xf numFmtId="9" fontId="2" fillId="0" borderId="29" xfId="1" applyFont="1" applyFill="1" applyBorder="1" applyAlignment="1">
      <alignment wrapText="1"/>
    </xf>
    <xf numFmtId="0" fontId="2" fillId="0" borderId="0" xfId="0" applyFont="1"/>
    <xf numFmtId="0" fontId="2" fillId="0" borderId="0" xfId="0" applyFont="1" applyFill="1" applyAlignment="1">
      <alignment wrapText="1"/>
    </xf>
    <xf numFmtId="0" fontId="2" fillId="0" borderId="0" xfId="0" applyFont="1" applyFill="1" applyAlignment="1">
      <alignment horizontal="center" wrapText="1"/>
    </xf>
    <xf numFmtId="0" fontId="2" fillId="0" borderId="1" xfId="0" applyFont="1" applyFill="1" applyBorder="1" applyAlignment="1">
      <alignment wrapText="1"/>
    </xf>
    <xf numFmtId="0" fontId="2" fillId="0" borderId="0" xfId="0" applyFont="1" applyFill="1" applyBorder="1" applyAlignment="1">
      <alignment wrapText="1"/>
    </xf>
    <xf numFmtId="0" fontId="2" fillId="0" borderId="10" xfId="0" applyFont="1" applyFill="1" applyBorder="1" applyAlignment="1">
      <alignment wrapText="1"/>
    </xf>
    <xf numFmtId="9" fontId="2" fillId="0" borderId="10" xfId="1" applyFont="1" applyFill="1" applyBorder="1" applyAlignment="1">
      <alignment wrapText="1"/>
    </xf>
    <xf numFmtId="167" fontId="2" fillId="0" borderId="1" xfId="0" applyNumberFormat="1" applyFont="1" applyFill="1" applyBorder="1" applyAlignment="1">
      <alignment wrapText="1"/>
    </xf>
    <xf numFmtId="168" fontId="2" fillId="0" borderId="0" xfId="2" applyNumberFormat="1" applyFont="1" applyFill="1" applyBorder="1" applyAlignment="1">
      <alignment wrapText="1"/>
    </xf>
    <xf numFmtId="168" fontId="2" fillId="0" borderId="10" xfId="2" applyNumberFormat="1" applyFont="1" applyFill="1" applyBorder="1" applyAlignment="1">
      <alignment wrapText="1"/>
    </xf>
    <xf numFmtId="0" fontId="2" fillId="0" borderId="0" xfId="0" applyFont="1" applyFill="1" applyAlignment="1">
      <alignment wrapText="1" shrinkToFit="1"/>
    </xf>
    <xf numFmtId="0" fontId="2" fillId="0" borderId="20" xfId="0" applyFont="1" applyFill="1" applyBorder="1" applyAlignment="1">
      <alignment wrapText="1"/>
    </xf>
    <xf numFmtId="0" fontId="2" fillId="0" borderId="19" xfId="0" applyFont="1" applyFill="1" applyBorder="1" applyAlignment="1">
      <alignment wrapText="1"/>
    </xf>
    <xf numFmtId="9" fontId="2" fillId="0" borderId="18" xfId="1" applyFont="1" applyFill="1" applyBorder="1" applyAlignment="1">
      <alignment wrapText="1"/>
    </xf>
    <xf numFmtId="167" fontId="2" fillId="0" borderId="20" xfId="0" applyNumberFormat="1" applyFont="1" applyFill="1" applyBorder="1" applyAlignment="1">
      <alignment wrapText="1"/>
    </xf>
    <xf numFmtId="168" fontId="2" fillId="0" borderId="19" xfId="2" applyNumberFormat="1" applyFont="1" applyFill="1" applyBorder="1" applyAlignment="1">
      <alignment wrapText="1"/>
    </xf>
    <xf numFmtId="168" fontId="2" fillId="0" borderId="18" xfId="2" applyNumberFormat="1" applyFont="1" applyFill="1" applyBorder="1" applyAlignment="1">
      <alignment wrapText="1"/>
    </xf>
    <xf numFmtId="0" fontId="2" fillId="0" borderId="26" xfId="0" applyFont="1" applyFill="1" applyBorder="1" applyAlignment="1">
      <alignment wrapText="1"/>
    </xf>
    <xf numFmtId="0" fontId="2" fillId="0" borderId="27" xfId="0" applyFont="1" applyFill="1" applyBorder="1" applyAlignment="1">
      <alignment wrapText="1"/>
    </xf>
    <xf numFmtId="9" fontId="2" fillId="0" borderId="25" xfId="1" applyFont="1" applyFill="1" applyBorder="1" applyAlignment="1">
      <alignment wrapText="1"/>
    </xf>
    <xf numFmtId="167" fontId="2" fillId="0" borderId="27" xfId="0" applyNumberFormat="1" applyFont="1" applyFill="1" applyBorder="1" applyAlignment="1">
      <alignment wrapText="1"/>
    </xf>
    <xf numFmtId="168" fontId="2" fillId="0" borderId="26" xfId="2" applyNumberFormat="1" applyFont="1" applyFill="1" applyBorder="1" applyAlignment="1">
      <alignment wrapText="1"/>
    </xf>
    <xf numFmtId="168" fontId="2" fillId="0" borderId="25" xfId="2" applyNumberFormat="1" applyFont="1" applyFill="1" applyBorder="1" applyAlignment="1">
      <alignment wrapText="1"/>
    </xf>
    <xf numFmtId="0" fontId="11" fillId="0" borderId="0" xfId="0" applyFont="1" applyFill="1" applyBorder="1" applyAlignment="1">
      <alignment wrapText="1" shrinkToFit="1"/>
    </xf>
    <xf numFmtId="0" fontId="2" fillId="0" borderId="13" xfId="0" applyFont="1" applyFill="1" applyBorder="1" applyAlignment="1">
      <alignment wrapText="1"/>
    </xf>
    <xf numFmtId="0" fontId="2" fillId="0" borderId="17" xfId="0" applyFont="1" applyFill="1" applyBorder="1" applyAlignment="1">
      <alignment wrapText="1"/>
    </xf>
    <xf numFmtId="9" fontId="2" fillId="0" borderId="16" xfId="1" applyFont="1" applyFill="1" applyBorder="1" applyAlignment="1">
      <alignment wrapText="1"/>
    </xf>
    <xf numFmtId="167" fontId="2" fillId="0" borderId="17" xfId="0" applyNumberFormat="1" applyFont="1" applyFill="1" applyBorder="1" applyAlignment="1">
      <alignment wrapText="1"/>
    </xf>
    <xf numFmtId="168" fontId="2" fillId="0" borderId="13" xfId="2" applyNumberFormat="1" applyFont="1" applyFill="1" applyBorder="1" applyAlignment="1">
      <alignment wrapText="1"/>
    </xf>
    <xf numFmtId="168" fontId="2" fillId="0" borderId="16" xfId="2" applyNumberFormat="1" applyFont="1" applyFill="1" applyBorder="1" applyAlignment="1">
      <alignment wrapText="1"/>
    </xf>
    <xf numFmtId="2" fontId="2" fillId="0" borderId="10" xfId="0" applyNumberFormat="1" applyFont="1" applyFill="1" applyBorder="1" applyAlignment="1">
      <alignment wrapText="1"/>
    </xf>
    <xf numFmtId="168" fontId="2" fillId="0" borderId="0" xfId="2" applyNumberFormat="1" applyFont="1" applyFill="1" applyBorder="1" applyAlignment="1"/>
    <xf numFmtId="168" fontId="2" fillId="0" borderId="10" xfId="2" applyNumberFormat="1" applyFont="1" applyFill="1" applyBorder="1" applyAlignment="1"/>
    <xf numFmtId="167" fontId="2" fillId="0" borderId="0" xfId="0" applyNumberFormat="1" applyFont="1" applyFill="1" applyBorder="1" applyAlignment="1">
      <alignment wrapText="1"/>
    </xf>
    <xf numFmtId="0" fontId="2" fillId="0" borderId="13" xfId="0" applyFont="1" applyFill="1" applyBorder="1" applyAlignment="1"/>
    <xf numFmtId="0" fontId="2" fillId="0" borderId="16" xfId="0" applyFont="1" applyFill="1" applyBorder="1" applyAlignment="1"/>
    <xf numFmtId="0" fontId="2" fillId="0" borderId="0" xfId="0" applyFont="1" applyFill="1"/>
    <xf numFmtId="9" fontId="2" fillId="0" borderId="0" xfId="1" applyFont="1" applyFill="1" applyAlignment="1">
      <alignment wrapText="1"/>
    </xf>
    <xf numFmtId="0" fontId="2" fillId="0" borderId="30" xfId="0" applyFont="1" applyFill="1" applyBorder="1" applyAlignment="1">
      <alignment wrapText="1"/>
    </xf>
    <xf numFmtId="0" fontId="2" fillId="0" borderId="31" xfId="0" applyFont="1" applyFill="1" applyBorder="1" applyAlignment="1">
      <alignment wrapText="1"/>
    </xf>
    <xf numFmtId="0" fontId="2" fillId="0" borderId="32" xfId="0" applyFont="1" applyFill="1" applyBorder="1" applyAlignment="1">
      <alignment wrapText="1"/>
    </xf>
    <xf numFmtId="1" fontId="2" fillId="0" borderId="33" xfId="0" applyNumberFormat="1" applyFont="1" applyFill="1" applyBorder="1" applyAlignment="1">
      <alignment wrapText="1"/>
    </xf>
    <xf numFmtId="0" fontId="3" fillId="2" borderId="4" xfId="0" applyFont="1" applyFill="1" applyBorder="1" applyAlignment="1">
      <alignment horizontal="center" wrapText="1"/>
    </xf>
    <xf numFmtId="168" fontId="2" fillId="2" borderId="0" xfId="2" applyNumberFormat="1" applyFont="1" applyFill="1" applyBorder="1" applyAlignment="1">
      <alignment wrapText="1"/>
    </xf>
    <xf numFmtId="168" fontId="2" fillId="2" borderId="19" xfId="2" applyNumberFormat="1" applyFont="1" applyFill="1" applyBorder="1" applyAlignment="1">
      <alignment wrapText="1"/>
    </xf>
    <xf numFmtId="168" fontId="2" fillId="2" borderId="26" xfId="2" applyNumberFormat="1" applyFont="1" applyFill="1" applyBorder="1" applyAlignment="1">
      <alignment wrapText="1"/>
    </xf>
    <xf numFmtId="168" fontId="2" fillId="2" borderId="13" xfId="2" applyNumberFormat="1" applyFont="1" applyFill="1" applyBorder="1" applyAlignment="1">
      <alignment wrapText="1"/>
    </xf>
    <xf numFmtId="168" fontId="2" fillId="2" borderId="0" xfId="2" applyNumberFormat="1" applyFont="1" applyFill="1" applyBorder="1" applyAlignment="1"/>
    <xf numFmtId="0" fontId="2" fillId="2" borderId="13" xfId="0" applyFont="1" applyFill="1" applyBorder="1" applyAlignment="1"/>
    <xf numFmtId="0" fontId="2" fillId="2" borderId="0" xfId="0" applyFont="1" applyFill="1"/>
    <xf numFmtId="0" fontId="0" fillId="0" borderId="19" xfId="0" applyFont="1" applyFill="1" applyBorder="1" applyAlignment="1">
      <alignment wrapText="1"/>
    </xf>
    <xf numFmtId="2" fontId="0" fillId="6" borderId="0" xfId="0" applyNumberFormat="1" applyFont="1" applyFill="1" applyAlignment="1">
      <alignment wrapText="1"/>
    </xf>
    <xf numFmtId="0" fontId="0" fillId="6" borderId="0" xfId="0" applyFont="1" applyFill="1" applyAlignment="1">
      <alignment wrapText="1"/>
    </xf>
    <xf numFmtId="0" fontId="0" fillId="0" borderId="1" xfId="0" applyFont="1" applyFill="1" applyBorder="1" applyAlignment="1">
      <alignment wrapText="1"/>
    </xf>
    <xf numFmtId="1" fontId="0" fillId="0" borderId="0" xfId="0" applyNumberFormat="1" applyFont="1" applyFill="1" applyBorder="1" applyAlignment="1">
      <alignment wrapText="1"/>
    </xf>
    <xf numFmtId="9" fontId="1" fillId="0" borderId="0" xfId="1" applyFont="1" applyFill="1" applyBorder="1" applyAlignment="1">
      <alignment wrapText="1"/>
    </xf>
    <xf numFmtId="0" fontId="0" fillId="0" borderId="10" xfId="0" applyFont="1" applyFill="1" applyBorder="1" applyAlignment="1">
      <alignment wrapText="1"/>
    </xf>
    <xf numFmtId="0" fontId="0" fillId="0" borderId="0" xfId="0" applyFont="1" applyFill="1" applyAlignment="1">
      <alignment wrapText="1" shrinkToFit="1"/>
    </xf>
    <xf numFmtId="2" fontId="0" fillId="7" borderId="0" xfId="0" applyNumberFormat="1" applyFont="1" applyFill="1" applyAlignment="1">
      <alignment wrapText="1"/>
    </xf>
    <xf numFmtId="0" fontId="0" fillId="7" borderId="0" xfId="0" applyFont="1" applyFill="1" applyAlignment="1">
      <alignment wrapText="1"/>
    </xf>
    <xf numFmtId="2" fontId="0" fillId="0" borderId="0" xfId="0" applyNumberFormat="1" applyFont="1" applyFill="1" applyAlignment="1">
      <alignment wrapText="1"/>
    </xf>
    <xf numFmtId="0" fontId="7" fillId="0" borderId="0" xfId="0" applyFont="1" applyFill="1" applyAlignment="1">
      <alignment wrapText="1"/>
    </xf>
    <xf numFmtId="0" fontId="8" fillId="0" borderId="0" xfId="0" applyFont="1" applyFill="1" applyAlignment="1">
      <alignment wrapText="1"/>
    </xf>
    <xf numFmtId="0" fontId="12" fillId="0" borderId="0" xfId="0" applyFont="1" applyFill="1" applyAlignment="1">
      <alignment wrapText="1"/>
    </xf>
    <xf numFmtId="0" fontId="0" fillId="0" borderId="20" xfId="0" applyFont="1" applyFill="1" applyBorder="1" applyAlignment="1">
      <alignment wrapText="1"/>
    </xf>
    <xf numFmtId="1" fontId="0" fillId="0" borderId="19" xfId="0" applyNumberFormat="1" applyFont="1" applyFill="1" applyBorder="1" applyAlignment="1">
      <alignment wrapText="1"/>
    </xf>
    <xf numFmtId="0" fontId="0" fillId="0" borderId="18" xfId="0" applyFont="1" applyFill="1" applyBorder="1" applyAlignment="1">
      <alignment wrapText="1"/>
    </xf>
    <xf numFmtId="0" fontId="0" fillId="0" borderId="26" xfId="0" applyFont="1" applyFill="1" applyBorder="1" applyAlignment="1">
      <alignment wrapText="1"/>
    </xf>
    <xf numFmtId="0" fontId="0" fillId="0" borderId="27" xfId="0" applyFont="1" applyFill="1" applyBorder="1" applyAlignment="1">
      <alignment wrapText="1"/>
    </xf>
    <xf numFmtId="1" fontId="0" fillId="0" borderId="26" xfId="0" applyNumberFormat="1" applyFont="1" applyFill="1" applyBorder="1" applyAlignment="1">
      <alignment wrapText="1"/>
    </xf>
    <xf numFmtId="9" fontId="1" fillId="0" borderId="26" xfId="1" applyFont="1" applyFill="1" applyBorder="1" applyAlignment="1">
      <alignment wrapText="1"/>
    </xf>
    <xf numFmtId="0" fontId="0" fillId="0" borderId="26" xfId="0" applyFont="1" applyFill="1" applyBorder="1" applyAlignment="1">
      <alignment wrapText="1" shrinkToFit="1"/>
    </xf>
    <xf numFmtId="0" fontId="0" fillId="0" borderId="25" xfId="0" applyFont="1" applyFill="1" applyBorder="1" applyAlignment="1">
      <alignment wrapText="1"/>
    </xf>
    <xf numFmtId="1" fontId="12" fillId="0" borderId="0" xfId="1" applyNumberFormat="1" applyFont="1" applyFill="1" applyBorder="1" applyAlignment="1">
      <alignment wrapText="1"/>
    </xf>
    <xf numFmtId="0" fontId="0" fillId="0" borderId="0" xfId="0" applyFont="1" applyFill="1" applyAlignment="1"/>
    <xf numFmtId="0" fontId="12" fillId="0" borderId="0" xfId="0" applyFont="1" applyFill="1" applyBorder="1" applyAlignment="1">
      <alignment wrapText="1" shrinkToFit="1"/>
    </xf>
    <xf numFmtId="9" fontId="1" fillId="0" borderId="19" xfId="1" applyFont="1" applyFill="1" applyBorder="1" applyAlignment="1">
      <alignment wrapText="1"/>
    </xf>
    <xf numFmtId="0" fontId="0" fillId="0" borderId="19" xfId="0" applyFont="1" applyFill="1" applyBorder="1" applyAlignment="1">
      <alignment wrapText="1" shrinkToFit="1"/>
    </xf>
    <xf numFmtId="0" fontId="0" fillId="0" borderId="13" xfId="0" applyFont="1" applyFill="1" applyBorder="1" applyAlignment="1">
      <alignment wrapText="1"/>
    </xf>
    <xf numFmtId="0" fontId="0" fillId="0" borderId="17" xfId="0" applyFont="1" applyFill="1" applyBorder="1" applyAlignment="1">
      <alignment wrapText="1"/>
    </xf>
    <xf numFmtId="9" fontId="1" fillId="0" borderId="13" xfId="1" applyFont="1" applyFill="1" applyBorder="1" applyAlignment="1">
      <alignment wrapText="1"/>
    </xf>
    <xf numFmtId="0" fontId="0" fillId="0" borderId="13" xfId="0" applyFont="1" applyFill="1" applyBorder="1" applyAlignment="1">
      <alignment wrapText="1" shrinkToFit="1"/>
    </xf>
    <xf numFmtId="0" fontId="0" fillId="0" borderId="16" xfId="0" applyFont="1" applyFill="1" applyBorder="1" applyAlignment="1">
      <alignment wrapText="1"/>
    </xf>
    <xf numFmtId="9" fontId="1" fillId="2" borderId="0" xfId="1" applyFont="1" applyFill="1" applyBorder="1" applyAlignment="1">
      <alignment wrapText="1"/>
    </xf>
    <xf numFmtId="169" fontId="1" fillId="0" borderId="0" xfId="2" applyNumberFormat="1" applyFont="1" applyFill="1" applyBorder="1" applyAlignment="1">
      <alignment wrapText="1"/>
    </xf>
    <xf numFmtId="0" fontId="12" fillId="0" borderId="0" xfId="0" applyFont="1" applyFill="1" applyAlignment="1">
      <alignment horizontal="center" wrapText="1"/>
    </xf>
    <xf numFmtId="165" fontId="0" fillId="0" borderId="0" xfId="0" applyNumberFormat="1" applyFont="1" applyFill="1" applyBorder="1" applyAlignment="1">
      <alignment wrapText="1"/>
    </xf>
    <xf numFmtId="9" fontId="1" fillId="2" borderId="19" xfId="1" applyFont="1" applyFill="1" applyBorder="1" applyAlignment="1">
      <alignment wrapText="1"/>
    </xf>
    <xf numFmtId="2" fontId="0" fillId="0" borderId="13" xfId="0" applyNumberFormat="1" applyFont="1" applyFill="1" applyBorder="1" applyAlignment="1">
      <alignment wrapText="1"/>
    </xf>
    <xf numFmtId="1" fontId="2" fillId="2" borderId="34" xfId="0" applyNumberFormat="1" applyFont="1" applyFill="1" applyBorder="1" applyAlignment="1">
      <alignment horizontal="center" wrapText="1"/>
    </xf>
    <xf numFmtId="1" fontId="2" fillId="0" borderId="35" xfId="0" applyNumberFormat="1" applyFont="1" applyFill="1" applyBorder="1" applyAlignment="1">
      <alignment horizontal="center" wrapText="1"/>
    </xf>
    <xf numFmtId="0" fontId="2" fillId="0" borderId="36" xfId="0" applyFont="1" applyFill="1" applyBorder="1" applyAlignment="1">
      <alignment wrapText="1"/>
    </xf>
    <xf numFmtId="0" fontId="2" fillId="0" borderId="37" xfId="0" applyFont="1" applyFill="1" applyBorder="1" applyAlignment="1">
      <alignment wrapText="1"/>
    </xf>
    <xf numFmtId="9" fontId="2" fillId="0" borderId="36" xfId="1" applyFont="1" applyFill="1" applyBorder="1" applyAlignment="1">
      <alignment wrapText="1"/>
    </xf>
    <xf numFmtId="0" fontId="2" fillId="0" borderId="36" xfId="0" applyFont="1" applyFill="1" applyBorder="1" applyAlignment="1">
      <alignment wrapText="1" shrinkToFit="1"/>
    </xf>
    <xf numFmtId="0" fontId="2" fillId="0" borderId="38" xfId="0" applyFont="1" applyFill="1" applyBorder="1" applyAlignment="1">
      <alignment wrapText="1"/>
    </xf>
    <xf numFmtId="2" fontId="2" fillId="0" borderId="36" xfId="0" applyNumberFormat="1" applyFont="1" applyFill="1" applyBorder="1" applyAlignment="1">
      <alignment wrapText="1"/>
    </xf>
    <xf numFmtId="0" fontId="2" fillId="2" borderId="36" xfId="0" applyFont="1" applyFill="1" applyBorder="1" applyAlignment="1">
      <alignment wrapText="1"/>
    </xf>
    <xf numFmtId="0" fontId="0" fillId="0" borderId="36" xfId="0" applyFont="1" applyFill="1" applyBorder="1" applyAlignment="1">
      <alignment wrapText="1"/>
    </xf>
    <xf numFmtId="170" fontId="14" fillId="3" borderId="38" xfId="4" applyNumberFormat="1" applyFont="1" applyFill="1" applyBorder="1" applyAlignment="1" applyProtection="1"/>
    <xf numFmtId="170" fontId="2" fillId="0" borderId="0" xfId="0" applyNumberFormat="1" applyFont="1" applyFill="1" applyAlignment="1">
      <alignment wrapText="1"/>
    </xf>
    <xf numFmtId="0" fontId="15" fillId="0" borderId="0" xfId="0" applyFont="1"/>
    <xf numFmtId="0" fontId="16" fillId="0" borderId="0" xfId="0" applyFont="1" applyAlignment="1">
      <alignment vertical="center"/>
    </xf>
    <xf numFmtId="0" fontId="0" fillId="0" borderId="0" xfId="0" applyAlignment="1">
      <alignment horizontal="left" vertical="center" indent="5"/>
    </xf>
    <xf numFmtId="0" fontId="2" fillId="0" borderId="0" xfId="0" applyFont="1" applyAlignment="1">
      <alignment vertical="center"/>
    </xf>
    <xf numFmtId="0" fontId="0" fillId="2" borderId="0" xfId="0" applyFont="1" applyFill="1" applyAlignment="1">
      <alignment wrapText="1"/>
    </xf>
    <xf numFmtId="0" fontId="0" fillId="2" borderId="0" xfId="0" applyFont="1" applyFill="1" applyBorder="1" applyAlignment="1">
      <alignment wrapText="1"/>
    </xf>
    <xf numFmtId="0" fontId="0" fillId="2" borderId="1" xfId="0" applyFont="1" applyFill="1" applyBorder="1" applyAlignment="1">
      <alignment wrapText="1"/>
    </xf>
    <xf numFmtId="0" fontId="2" fillId="2" borderId="1" xfId="0" applyFont="1" applyFill="1" applyBorder="1" applyAlignment="1">
      <alignment wrapText="1"/>
    </xf>
    <xf numFmtId="0" fontId="2" fillId="2" borderId="0" xfId="0" applyFont="1" applyFill="1" applyBorder="1" applyAlignment="1">
      <alignment wrapText="1"/>
    </xf>
    <xf numFmtId="9" fontId="2" fillId="2" borderId="10" xfId="1" applyFont="1" applyFill="1" applyBorder="1" applyAlignment="1">
      <alignment wrapText="1"/>
    </xf>
    <xf numFmtId="167" fontId="2" fillId="2" borderId="1" xfId="0" applyNumberFormat="1" applyFont="1" applyFill="1" applyBorder="1" applyAlignment="1">
      <alignment wrapText="1"/>
    </xf>
    <xf numFmtId="168" fontId="2" fillId="2" borderId="10" xfId="2" applyNumberFormat="1" applyFont="1" applyFill="1" applyBorder="1" applyAlignment="1">
      <alignment wrapText="1"/>
    </xf>
    <xf numFmtId="0" fontId="15" fillId="2" borderId="0" xfId="0" applyFont="1" applyFill="1" applyBorder="1" applyAlignment="1">
      <alignment wrapText="1"/>
    </xf>
    <xf numFmtId="0" fontId="10" fillId="6" borderId="0" xfId="0" applyFont="1" applyFill="1" applyAlignment="1">
      <alignment horizontal="center" wrapText="1"/>
    </xf>
    <xf numFmtId="0" fontId="10" fillId="6" borderId="10" xfId="0" applyFont="1" applyFill="1" applyBorder="1" applyAlignment="1">
      <alignment horizontal="center" wrapText="1"/>
    </xf>
    <xf numFmtId="0" fontId="2" fillId="0" borderId="5" xfId="0" applyFont="1" applyFill="1" applyBorder="1" applyAlignment="1">
      <alignment horizontal="center" wrapText="1"/>
    </xf>
    <xf numFmtId="0" fontId="2" fillId="0" borderId="0" xfId="0" applyFont="1" applyFill="1" applyBorder="1" applyAlignment="1">
      <alignment horizontal="center" wrapText="1"/>
    </xf>
    <xf numFmtId="0" fontId="2" fillId="0" borderId="1" xfId="0" applyFont="1" applyFill="1" applyBorder="1" applyAlignment="1">
      <alignment horizontal="center" wrapText="1"/>
    </xf>
    <xf numFmtId="0" fontId="2" fillId="0" borderId="6" xfId="0" applyFont="1" applyFill="1" applyBorder="1" applyAlignment="1">
      <alignment horizontal="center" wrapText="1"/>
    </xf>
    <xf numFmtId="0" fontId="2" fillId="0" borderId="10" xfId="0" applyFont="1" applyFill="1" applyBorder="1" applyAlignment="1">
      <alignment horizontal="center" wrapText="1"/>
    </xf>
    <xf numFmtId="0" fontId="2" fillId="0" borderId="0" xfId="0" applyFont="1" applyFill="1" applyAlignment="1">
      <alignment horizontal="center" wrapText="1"/>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2" fillId="0" borderId="9" xfId="0" applyFont="1" applyFill="1" applyBorder="1" applyAlignment="1">
      <alignment horizontal="center" wrapText="1"/>
    </xf>
  </cellXfs>
  <cellStyles count="5">
    <cellStyle name="Koma" xfId="2" builtinId="3"/>
    <cellStyle name="Normaallaad" xfId="0" builtinId="0"/>
    <cellStyle name="Normaallaad 2" xfId="3"/>
    <cellStyle name="Protsent" xfId="1" builtinId="5"/>
    <cellStyle name="Valuuta" xfId="4"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arkvarakomplekti Office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88"/>
  <sheetViews>
    <sheetView tabSelected="1" topLeftCell="A53" zoomScale="85" zoomScaleNormal="85" workbookViewId="0">
      <selection activeCell="A54" sqref="A54"/>
    </sheetView>
  </sheetViews>
  <sheetFormatPr defaultColWidth="13.85546875" defaultRowHeight="15" outlineLevelCol="1" x14ac:dyDescent="0.25"/>
  <cols>
    <col min="1" max="1" width="6.140625" style="28" customWidth="1"/>
    <col min="2" max="2" width="8.42578125" style="28" customWidth="1"/>
    <col min="3" max="3" width="18.42578125" style="28" customWidth="1"/>
    <col min="4" max="4" width="6.85546875" style="28" customWidth="1"/>
    <col min="5" max="5" width="4.85546875" style="28" bestFit="1" customWidth="1"/>
    <col min="6" max="6" width="7.85546875" style="28" customWidth="1"/>
    <col min="7" max="7" width="9.7109375" style="28" customWidth="1"/>
    <col min="8" max="8" width="10.140625" style="64" customWidth="1"/>
    <col min="9" max="9" width="60.85546875" style="37" customWidth="1"/>
    <col min="10" max="10" width="40.140625" style="28" customWidth="1"/>
    <col min="11" max="11" width="18.42578125" style="28" customWidth="1"/>
    <col min="12" max="12" width="8.85546875" style="28" customWidth="1" outlineLevel="1"/>
    <col min="13" max="20" width="8.7109375" style="28" customWidth="1" outlineLevel="1"/>
    <col min="21" max="21" width="11.140625" style="63" customWidth="1"/>
    <col min="22" max="22" width="10" style="76" customWidth="1" outlineLevel="1"/>
    <col min="23" max="23" width="9.85546875" style="63" customWidth="1" outlineLevel="1"/>
    <col min="24" max="24" width="10" style="63" customWidth="1" outlineLevel="1"/>
    <col min="25" max="25" width="10.85546875" style="63" customWidth="1" outlineLevel="1"/>
    <col min="26" max="26" width="11" style="63" customWidth="1" outlineLevel="1"/>
    <col min="27" max="27" width="10.140625" style="63" customWidth="1" outlineLevel="1"/>
    <col min="28" max="16384" width="13.85546875" style="19"/>
  </cols>
  <sheetData>
    <row r="1" spans="1:27" ht="51.4" customHeight="1" thickBot="1" x14ac:dyDescent="0.4">
      <c r="A1" s="141" t="s">
        <v>195</v>
      </c>
      <c r="B1" s="141"/>
      <c r="C1" s="141"/>
      <c r="D1" s="142"/>
      <c r="E1" s="149" t="s">
        <v>34</v>
      </c>
      <c r="F1" s="150"/>
      <c r="G1" s="150"/>
      <c r="H1" s="150"/>
      <c r="I1" s="150"/>
      <c r="J1" s="150"/>
      <c r="K1" s="151"/>
      <c r="L1" s="145" t="s">
        <v>61</v>
      </c>
      <c r="M1" s="144"/>
      <c r="N1" s="144"/>
      <c r="O1" s="144"/>
      <c r="P1" s="144"/>
      <c r="Q1" s="144"/>
      <c r="R1" s="144"/>
      <c r="S1" s="144"/>
      <c r="T1" s="146"/>
      <c r="U1" s="22" t="s">
        <v>33</v>
      </c>
      <c r="V1" s="69">
        <v>1738</v>
      </c>
      <c r="W1" s="143" t="s">
        <v>30</v>
      </c>
      <c r="X1" s="144"/>
      <c r="Y1" s="144"/>
      <c r="Z1" s="144"/>
      <c r="AA1" s="144"/>
    </row>
    <row r="2" spans="1:27" ht="27.75" customHeight="1" x14ac:dyDescent="0.25">
      <c r="E2" s="145" t="s">
        <v>63</v>
      </c>
      <c r="F2" s="144"/>
      <c r="G2" s="144"/>
      <c r="H2" s="144"/>
      <c r="I2" s="144"/>
      <c r="J2" s="144"/>
      <c r="K2" s="147"/>
      <c r="L2" s="148" t="s">
        <v>29</v>
      </c>
      <c r="M2" s="148"/>
      <c r="N2" s="148" t="s">
        <v>28</v>
      </c>
      <c r="O2" s="148"/>
      <c r="P2" s="29" t="s">
        <v>27</v>
      </c>
      <c r="U2" s="23" t="s">
        <v>44</v>
      </c>
      <c r="V2" s="116">
        <f t="shared" ref="V2:AA2" si="0">SUM(V4:V74)</f>
        <v>3456</v>
      </c>
      <c r="W2" s="117">
        <f t="shared" si="0"/>
        <v>2870</v>
      </c>
      <c r="X2" s="117">
        <f t="shared" si="0"/>
        <v>0</v>
      </c>
      <c r="Y2" s="117">
        <f t="shared" si="0"/>
        <v>0</v>
      </c>
      <c r="Z2" s="117">
        <f t="shared" si="0"/>
        <v>0</v>
      </c>
      <c r="AA2" s="117">
        <f t="shared" si="0"/>
        <v>0</v>
      </c>
    </row>
    <row r="3" spans="1:27" s="125" customFormat="1" ht="58.5" customHeight="1" x14ac:dyDescent="0.25">
      <c r="A3" s="118" t="s">
        <v>6</v>
      </c>
      <c r="B3" s="118" t="s">
        <v>7</v>
      </c>
      <c r="C3" s="118" t="s">
        <v>0</v>
      </c>
      <c r="D3" s="118" t="s">
        <v>1</v>
      </c>
      <c r="E3" s="119" t="s">
        <v>2</v>
      </c>
      <c r="F3" s="118" t="s">
        <v>3</v>
      </c>
      <c r="G3" s="120" t="s">
        <v>4</v>
      </c>
      <c r="H3" s="118" t="s">
        <v>43</v>
      </c>
      <c r="I3" s="121" t="s">
        <v>58</v>
      </c>
      <c r="J3" s="118" t="s">
        <v>62</v>
      </c>
      <c r="K3" s="122" t="s">
        <v>22</v>
      </c>
      <c r="L3" s="118" t="s">
        <v>17</v>
      </c>
      <c r="M3" s="118" t="s">
        <v>18</v>
      </c>
      <c r="N3" s="118" t="s">
        <v>17</v>
      </c>
      <c r="O3" s="118" t="s">
        <v>18</v>
      </c>
      <c r="P3" s="118" t="s">
        <v>21</v>
      </c>
      <c r="Q3" s="118" t="s">
        <v>24</v>
      </c>
      <c r="R3" s="118" t="s">
        <v>25</v>
      </c>
      <c r="S3" s="118" t="s">
        <v>23</v>
      </c>
      <c r="T3" s="123" t="s">
        <v>26</v>
      </c>
      <c r="U3" s="119" t="s">
        <v>31</v>
      </c>
      <c r="V3" s="124" t="s">
        <v>132</v>
      </c>
      <c r="W3" s="118" t="s">
        <v>133</v>
      </c>
      <c r="X3" s="118" t="s">
        <v>80</v>
      </c>
      <c r="Y3" s="118" t="s">
        <v>81</v>
      </c>
      <c r="Z3" s="118" t="s">
        <v>82</v>
      </c>
      <c r="AA3" s="118" t="s">
        <v>83</v>
      </c>
    </row>
    <row r="4" spans="1:27" ht="105" x14ac:dyDescent="0.25">
      <c r="A4" s="78" t="s">
        <v>5</v>
      </c>
      <c r="B4" s="79" t="s">
        <v>8</v>
      </c>
      <c r="C4" s="79" t="s">
        <v>65</v>
      </c>
      <c r="D4" s="19" t="s">
        <v>57</v>
      </c>
      <c r="E4" s="80">
        <v>5</v>
      </c>
      <c r="F4" s="81">
        <v>100</v>
      </c>
      <c r="G4" s="82">
        <v>1</v>
      </c>
      <c r="H4" s="20">
        <f t="shared" ref="H4:H36" si="1">F4*G4</f>
        <v>100</v>
      </c>
      <c r="I4" s="21" t="s">
        <v>64</v>
      </c>
      <c r="J4" s="20" t="s">
        <v>89</v>
      </c>
      <c r="K4" s="83"/>
      <c r="L4" s="30"/>
      <c r="M4" s="31"/>
      <c r="N4" s="31"/>
      <c r="O4" s="31"/>
      <c r="P4" s="31"/>
      <c r="Q4" s="31">
        <f t="shared" ref="Q4:Q27" si="2">L4+N4</f>
        <v>0</v>
      </c>
      <c r="R4" s="31">
        <f t="shared" ref="R4:R27" si="3">M4+O4</f>
        <v>0</v>
      </c>
      <c r="S4" s="31">
        <f t="shared" ref="S4:S27" si="4">R4*G4</f>
        <v>0</v>
      </c>
      <c r="T4" s="33">
        <f t="shared" ref="T4:T27" si="5">R4/F4</f>
        <v>0</v>
      </c>
      <c r="U4" s="34">
        <f>tegevuskava!F4-SUM(V4:AA4)</f>
        <v>0</v>
      </c>
      <c r="V4" s="70">
        <v>80</v>
      </c>
      <c r="W4" s="35">
        <v>20</v>
      </c>
      <c r="X4" s="35"/>
      <c r="Y4" s="35"/>
      <c r="Z4" s="35"/>
      <c r="AA4" s="36"/>
    </row>
    <row r="5" spans="1:27" ht="90" x14ac:dyDescent="0.25">
      <c r="A5" s="78" t="s">
        <v>76</v>
      </c>
      <c r="B5" s="79" t="s">
        <v>16</v>
      </c>
      <c r="C5" s="79" t="s">
        <v>78</v>
      </c>
      <c r="D5" s="19" t="s">
        <v>38</v>
      </c>
      <c r="E5" s="80">
        <v>1</v>
      </c>
      <c r="F5" s="81">
        <v>200</v>
      </c>
      <c r="G5" s="82">
        <v>1</v>
      </c>
      <c r="H5" s="20">
        <f t="shared" ref="H5" si="6">F5*G5</f>
        <v>200</v>
      </c>
      <c r="I5" s="21" t="s">
        <v>134</v>
      </c>
      <c r="J5" s="20" t="s">
        <v>79</v>
      </c>
      <c r="K5" s="83"/>
      <c r="L5" s="30"/>
      <c r="M5" s="31"/>
      <c r="N5" s="31"/>
      <c r="O5" s="31"/>
      <c r="P5" s="31"/>
      <c r="Q5" s="31">
        <f t="shared" ref="Q5" si="7">L5+N5</f>
        <v>0</v>
      </c>
      <c r="R5" s="31">
        <f t="shared" ref="R5" si="8">M5+O5</f>
        <v>0</v>
      </c>
      <c r="S5" s="31">
        <f t="shared" ref="S5" si="9">R5*G5</f>
        <v>0</v>
      </c>
      <c r="T5" s="33">
        <f t="shared" ref="T5" si="10">R5/F5</f>
        <v>0</v>
      </c>
      <c r="U5" s="34">
        <f>tegevuskava!F5-SUM(V5:AA5)</f>
        <v>0</v>
      </c>
      <c r="V5" s="70">
        <v>100</v>
      </c>
      <c r="W5" s="35">
        <v>100</v>
      </c>
      <c r="X5" s="35"/>
      <c r="Y5" s="35"/>
      <c r="Z5" s="35"/>
      <c r="AA5" s="36"/>
    </row>
    <row r="6" spans="1:27" ht="45" x14ac:dyDescent="0.25">
      <c r="A6" s="78" t="s">
        <v>5</v>
      </c>
      <c r="B6" s="79" t="s">
        <v>8</v>
      </c>
      <c r="C6" s="79" t="s">
        <v>77</v>
      </c>
      <c r="D6" s="19" t="s">
        <v>49</v>
      </c>
      <c r="E6" s="80">
        <v>160</v>
      </c>
      <c r="F6" s="81">
        <v>640</v>
      </c>
      <c r="G6" s="82">
        <v>1</v>
      </c>
      <c r="H6" s="20">
        <f>F6*G6</f>
        <v>640</v>
      </c>
      <c r="I6" s="19" t="s">
        <v>135</v>
      </c>
      <c r="J6" s="21" t="s">
        <v>91</v>
      </c>
      <c r="K6" s="83"/>
      <c r="L6" s="30"/>
      <c r="M6" s="31"/>
      <c r="N6" s="31"/>
      <c r="O6" s="31"/>
      <c r="P6" s="31"/>
      <c r="Q6" s="31">
        <f t="shared" si="2"/>
        <v>0</v>
      </c>
      <c r="R6" s="31">
        <f t="shared" si="3"/>
        <v>0</v>
      </c>
      <c r="S6" s="31">
        <f t="shared" si="4"/>
        <v>0</v>
      </c>
      <c r="T6" s="33">
        <f t="shared" si="5"/>
        <v>0</v>
      </c>
      <c r="U6" s="34">
        <f>tegevuskava!F6-SUM(V6:AA6)</f>
        <v>0</v>
      </c>
      <c r="V6" s="70">
        <v>452</v>
      </c>
      <c r="W6" s="35">
        <v>188</v>
      </c>
      <c r="X6" s="35"/>
      <c r="Y6" s="35"/>
      <c r="Z6" s="35"/>
      <c r="AA6" s="36"/>
    </row>
    <row r="7" spans="1:27" ht="90" x14ac:dyDescent="0.25">
      <c r="A7" s="78" t="s">
        <v>5</v>
      </c>
      <c r="B7" s="79" t="s">
        <v>9</v>
      </c>
      <c r="C7" s="79" t="s">
        <v>130</v>
      </c>
      <c r="D7" s="19" t="s">
        <v>38</v>
      </c>
      <c r="E7" s="80">
        <v>1</v>
      </c>
      <c r="F7" s="81">
        <v>150</v>
      </c>
      <c r="G7" s="82">
        <v>1</v>
      </c>
      <c r="H7" s="20">
        <f>F7*G7</f>
        <v>150</v>
      </c>
      <c r="I7" s="19" t="s">
        <v>136</v>
      </c>
      <c r="J7" s="21" t="s">
        <v>137</v>
      </c>
      <c r="K7" s="83"/>
      <c r="L7" s="30"/>
      <c r="M7" s="31"/>
      <c r="N7" s="31"/>
      <c r="O7" s="31"/>
      <c r="P7" s="31"/>
      <c r="Q7" s="31"/>
      <c r="R7" s="31"/>
      <c r="S7" s="31"/>
      <c r="T7" s="33"/>
      <c r="U7" s="34">
        <f>tegevuskava!F7-SUM(V7:AA7)</f>
        <v>0</v>
      </c>
      <c r="V7" s="70">
        <v>150</v>
      </c>
      <c r="W7" s="35"/>
      <c r="X7" s="35"/>
      <c r="Y7" s="35"/>
      <c r="Z7" s="35"/>
      <c r="AA7" s="36"/>
    </row>
    <row r="8" spans="1:27" ht="105" x14ac:dyDescent="0.25">
      <c r="A8" s="78" t="s">
        <v>5</v>
      </c>
      <c r="B8" s="79" t="s">
        <v>9</v>
      </c>
      <c r="C8" s="79" t="s">
        <v>138</v>
      </c>
      <c r="D8" s="19" t="s">
        <v>38</v>
      </c>
      <c r="E8" s="80">
        <v>1</v>
      </c>
      <c r="F8" s="81">
        <v>120</v>
      </c>
      <c r="G8" s="82">
        <v>1</v>
      </c>
      <c r="H8" s="20">
        <f>F8*G8</f>
        <v>120</v>
      </c>
      <c r="I8" s="84" t="s">
        <v>139</v>
      </c>
      <c r="J8" s="21" t="s">
        <v>209</v>
      </c>
      <c r="K8" s="83"/>
      <c r="L8" s="30"/>
      <c r="M8" s="31"/>
      <c r="N8" s="31"/>
      <c r="O8" s="31"/>
      <c r="P8" s="31"/>
      <c r="Q8" s="31">
        <f>L8+N8</f>
        <v>0</v>
      </c>
      <c r="R8" s="31">
        <f>M8+O8</f>
        <v>0</v>
      </c>
      <c r="S8" s="31">
        <f>R8*G8</f>
        <v>0</v>
      </c>
      <c r="T8" s="33">
        <f>R8/F8</f>
        <v>0</v>
      </c>
      <c r="U8" s="34">
        <f>tegevuskava!F8-SUM(V8:AA8)</f>
        <v>0</v>
      </c>
      <c r="V8" s="70">
        <v>120</v>
      </c>
      <c r="W8" s="35"/>
      <c r="X8" s="35"/>
      <c r="Y8" s="35"/>
      <c r="Z8" s="35"/>
      <c r="AA8" s="36"/>
    </row>
    <row r="9" spans="1:27" ht="105" x14ac:dyDescent="0.25">
      <c r="A9" s="85" t="s">
        <v>5</v>
      </c>
      <c r="B9" s="86" t="s">
        <v>8</v>
      </c>
      <c r="C9" s="86" t="s">
        <v>75</v>
      </c>
      <c r="D9" s="19" t="s">
        <v>57</v>
      </c>
      <c r="E9" s="80">
        <v>3</v>
      </c>
      <c r="F9" s="81">
        <v>60</v>
      </c>
      <c r="G9" s="82">
        <v>1</v>
      </c>
      <c r="H9" s="20">
        <f t="shared" ref="H9:H11" si="11">F9*G9</f>
        <v>60</v>
      </c>
      <c r="I9" s="21" t="s">
        <v>140</v>
      </c>
      <c r="J9" s="20" t="s">
        <v>89</v>
      </c>
      <c r="K9" s="83"/>
      <c r="L9" s="30"/>
      <c r="M9" s="31"/>
      <c r="N9" s="31"/>
      <c r="O9" s="31"/>
      <c r="P9" s="31"/>
      <c r="Q9" s="31"/>
      <c r="R9" s="31"/>
      <c r="S9" s="31">
        <f>R9*G9</f>
        <v>0</v>
      </c>
      <c r="T9" s="33">
        <v>0</v>
      </c>
      <c r="U9" s="34">
        <f>tegevuskava!F9-SUM(V9:AA9)</f>
        <v>40</v>
      </c>
      <c r="V9" s="70">
        <v>20</v>
      </c>
      <c r="W9" s="35"/>
      <c r="X9" s="35"/>
      <c r="Y9" s="35"/>
      <c r="Z9" s="35"/>
      <c r="AA9" s="36"/>
    </row>
    <row r="10" spans="1:27" ht="60" x14ac:dyDescent="0.25">
      <c r="A10" s="85" t="s">
        <v>76</v>
      </c>
      <c r="B10" s="86" t="s">
        <v>16</v>
      </c>
      <c r="C10" s="86" t="s">
        <v>84</v>
      </c>
      <c r="D10" s="19" t="s">
        <v>38</v>
      </c>
      <c r="E10" s="80">
        <v>1</v>
      </c>
      <c r="F10" s="81">
        <v>100</v>
      </c>
      <c r="G10" s="82">
        <v>1</v>
      </c>
      <c r="H10" s="20">
        <f t="shared" si="11"/>
        <v>100</v>
      </c>
      <c r="I10" s="21" t="s">
        <v>141</v>
      </c>
      <c r="J10" s="20" t="s">
        <v>79</v>
      </c>
      <c r="K10" s="83"/>
      <c r="L10" s="30"/>
      <c r="M10" s="31"/>
      <c r="N10" s="31"/>
      <c r="O10" s="31"/>
      <c r="P10" s="31"/>
      <c r="Q10" s="31">
        <f t="shared" ref="Q10:Q11" si="12">L10+N10</f>
        <v>0</v>
      </c>
      <c r="R10" s="31">
        <f t="shared" ref="R10:R11" si="13">M10+O10</f>
        <v>0</v>
      </c>
      <c r="S10" s="31">
        <f t="shared" ref="S10:S11" si="14">R10*G10</f>
        <v>0</v>
      </c>
      <c r="T10" s="33">
        <f t="shared" ref="T10:T11" si="15">R10/F10</f>
        <v>0</v>
      </c>
      <c r="U10" s="34">
        <f>tegevuskava!F10-SUM(V10:AA10)</f>
        <v>0</v>
      </c>
      <c r="V10" s="70">
        <v>100</v>
      </c>
      <c r="W10" s="35"/>
      <c r="X10" s="35"/>
      <c r="Y10" s="35"/>
      <c r="Z10" s="35"/>
      <c r="AA10" s="36"/>
    </row>
    <row r="11" spans="1:27" ht="60" x14ac:dyDescent="0.25">
      <c r="A11" s="85" t="s">
        <v>5</v>
      </c>
      <c r="B11" s="86" t="s">
        <v>8</v>
      </c>
      <c r="C11" s="86" t="s">
        <v>85</v>
      </c>
      <c r="D11" s="19" t="s">
        <v>88</v>
      </c>
      <c r="E11" s="80">
        <v>30</v>
      </c>
      <c r="F11" s="81">
        <v>120</v>
      </c>
      <c r="G11" s="82">
        <v>1</v>
      </c>
      <c r="H11" s="20">
        <f t="shared" si="11"/>
        <v>120</v>
      </c>
      <c r="I11" s="19" t="s">
        <v>142</v>
      </c>
      <c r="J11" s="21" t="s">
        <v>91</v>
      </c>
      <c r="K11" s="83"/>
      <c r="L11" s="30"/>
      <c r="M11" s="31"/>
      <c r="N11" s="31"/>
      <c r="O11" s="31"/>
      <c r="P11" s="31"/>
      <c r="Q11" s="31">
        <f t="shared" si="12"/>
        <v>0</v>
      </c>
      <c r="R11" s="31">
        <f t="shared" si="13"/>
        <v>0</v>
      </c>
      <c r="S11" s="31">
        <f t="shared" si="14"/>
        <v>0</v>
      </c>
      <c r="T11" s="33">
        <f t="shared" si="15"/>
        <v>0</v>
      </c>
      <c r="U11" s="34">
        <f>tegevuskava!F11-SUM(V11:AA11)</f>
        <v>0</v>
      </c>
      <c r="V11" s="70">
        <v>96</v>
      </c>
      <c r="W11" s="35">
        <v>24</v>
      </c>
      <c r="X11" s="35"/>
      <c r="Y11" s="35"/>
      <c r="Z11" s="35"/>
      <c r="AA11" s="36"/>
    </row>
    <row r="12" spans="1:27" ht="135" x14ac:dyDescent="0.25">
      <c r="A12" s="85" t="s">
        <v>5</v>
      </c>
      <c r="B12" s="86" t="s">
        <v>9</v>
      </c>
      <c r="C12" s="86" t="s">
        <v>155</v>
      </c>
      <c r="D12" s="19" t="s">
        <v>38</v>
      </c>
      <c r="E12" s="80">
        <v>1</v>
      </c>
      <c r="F12" s="81">
        <v>106</v>
      </c>
      <c r="G12" s="82">
        <v>1</v>
      </c>
      <c r="H12" s="20">
        <f t="shared" ref="H12:H14" si="16">F12*G12</f>
        <v>106</v>
      </c>
      <c r="I12" s="84" t="s">
        <v>143</v>
      </c>
      <c r="J12" s="20" t="s">
        <v>144</v>
      </c>
      <c r="K12" s="83" t="s">
        <v>145</v>
      </c>
      <c r="L12" s="30"/>
      <c r="M12" s="31"/>
      <c r="N12" s="31"/>
      <c r="O12" s="31"/>
      <c r="P12" s="31"/>
      <c r="Q12" s="31">
        <f t="shared" ref="Q12" si="17">L12+N12</f>
        <v>0</v>
      </c>
      <c r="R12" s="31">
        <f t="shared" ref="R12" si="18">M12+O12</f>
        <v>0</v>
      </c>
      <c r="S12" s="31">
        <f t="shared" ref="S12:S14" si="19">R12*G12</f>
        <v>0</v>
      </c>
      <c r="T12" s="33">
        <f t="shared" ref="T12:T14" si="20">R12/F12</f>
        <v>0</v>
      </c>
      <c r="U12" s="34">
        <f>tegevuskava!F12-SUM(V12:AA12)</f>
        <v>26</v>
      </c>
      <c r="V12" s="70">
        <v>80</v>
      </c>
      <c r="W12" s="35"/>
      <c r="X12" s="35"/>
      <c r="Y12" s="35"/>
      <c r="Z12" s="35"/>
      <c r="AA12" s="36"/>
    </row>
    <row r="13" spans="1:27" ht="60" x14ac:dyDescent="0.25">
      <c r="A13" s="85" t="s">
        <v>5</v>
      </c>
      <c r="B13" s="86" t="s">
        <v>9</v>
      </c>
      <c r="C13" s="86" t="s">
        <v>129</v>
      </c>
      <c r="D13" s="19" t="s">
        <v>38</v>
      </c>
      <c r="E13" s="80">
        <v>1</v>
      </c>
      <c r="F13" s="81">
        <v>96</v>
      </c>
      <c r="G13" s="82">
        <v>1</v>
      </c>
      <c r="H13" s="20">
        <f t="shared" si="16"/>
        <v>96</v>
      </c>
      <c r="I13" s="84" t="s">
        <v>146</v>
      </c>
      <c r="J13" s="20" t="s">
        <v>210</v>
      </c>
      <c r="K13" s="83"/>
      <c r="L13" s="30"/>
      <c r="M13" s="31"/>
      <c r="N13" s="31"/>
      <c r="O13" s="31"/>
      <c r="P13" s="31"/>
      <c r="Q13" s="31"/>
      <c r="R13" s="31"/>
      <c r="S13" s="31">
        <f t="shared" si="19"/>
        <v>0</v>
      </c>
      <c r="T13" s="33">
        <f t="shared" si="20"/>
        <v>0</v>
      </c>
      <c r="U13" s="34">
        <f>tegevuskava!F13-SUM(V13:AA13)</f>
        <v>0</v>
      </c>
      <c r="V13" s="70"/>
      <c r="W13" s="35">
        <v>96</v>
      </c>
      <c r="X13" s="35"/>
      <c r="Y13" s="35"/>
      <c r="Z13" s="35"/>
      <c r="AA13" s="36"/>
    </row>
    <row r="14" spans="1:27" ht="90" x14ac:dyDescent="0.25">
      <c r="A14" s="85" t="s">
        <v>5</v>
      </c>
      <c r="B14" s="86" t="s">
        <v>9</v>
      </c>
      <c r="C14" s="86" t="s">
        <v>156</v>
      </c>
      <c r="D14" s="19" t="s">
        <v>38</v>
      </c>
      <c r="E14" s="80">
        <v>1</v>
      </c>
      <c r="F14" s="81">
        <v>64</v>
      </c>
      <c r="G14" s="82">
        <v>1</v>
      </c>
      <c r="H14" s="20">
        <f t="shared" si="16"/>
        <v>64</v>
      </c>
      <c r="I14" s="84" t="s">
        <v>158</v>
      </c>
      <c r="J14" s="20" t="s">
        <v>147</v>
      </c>
      <c r="K14" s="83"/>
      <c r="L14" s="30"/>
      <c r="M14" s="31"/>
      <c r="N14" s="31"/>
      <c r="O14" s="31"/>
      <c r="P14" s="31"/>
      <c r="Q14" s="31"/>
      <c r="R14" s="31"/>
      <c r="S14" s="31">
        <f t="shared" si="19"/>
        <v>0</v>
      </c>
      <c r="T14" s="33">
        <f t="shared" si="20"/>
        <v>0</v>
      </c>
      <c r="U14" s="34">
        <f>tegevuskava!F14-SUM(V14:AA14)</f>
        <v>0</v>
      </c>
      <c r="V14" s="70">
        <v>64</v>
      </c>
      <c r="W14" s="35"/>
      <c r="X14" s="35"/>
      <c r="Y14" s="35"/>
      <c r="Z14" s="35"/>
      <c r="AA14" s="36"/>
    </row>
    <row r="15" spans="1:27" ht="75" x14ac:dyDescent="0.25">
      <c r="A15" s="85" t="s">
        <v>5</v>
      </c>
      <c r="B15" s="86" t="s">
        <v>9</v>
      </c>
      <c r="C15" s="86" t="s">
        <v>148</v>
      </c>
      <c r="D15" s="19" t="s">
        <v>38</v>
      </c>
      <c r="E15" s="80">
        <v>1</v>
      </c>
      <c r="F15" s="81">
        <v>40</v>
      </c>
      <c r="G15" s="82">
        <v>1</v>
      </c>
      <c r="H15" s="20">
        <f t="shared" ref="H15:H16" si="21">F15*G15</f>
        <v>40</v>
      </c>
      <c r="I15" s="84" t="s">
        <v>149</v>
      </c>
      <c r="J15" s="20" t="s">
        <v>150</v>
      </c>
      <c r="K15" s="83"/>
      <c r="L15" s="30"/>
      <c r="M15" s="31"/>
      <c r="N15" s="31"/>
      <c r="O15" s="31"/>
      <c r="P15" s="31"/>
      <c r="Q15" s="31">
        <f t="shared" ref="Q15" si="22">L15+N15</f>
        <v>0</v>
      </c>
      <c r="R15" s="31">
        <f t="shared" ref="R15" si="23">M15+O15</f>
        <v>0</v>
      </c>
      <c r="S15" s="31">
        <f t="shared" ref="S15" si="24">R15*G15</f>
        <v>0</v>
      </c>
      <c r="T15" s="33">
        <f t="shared" ref="T15" si="25">R15/F15</f>
        <v>0</v>
      </c>
      <c r="U15" s="34">
        <f>tegevuskava!F15-SUM(V15:AA15)</f>
        <v>0</v>
      </c>
      <c r="V15" s="70">
        <v>40</v>
      </c>
      <c r="W15" s="35"/>
      <c r="X15" s="35"/>
      <c r="Y15" s="35"/>
      <c r="Z15" s="35"/>
      <c r="AA15" s="36"/>
    </row>
    <row r="16" spans="1:27" ht="60" x14ac:dyDescent="0.25">
      <c r="A16" s="85" t="s">
        <v>5</v>
      </c>
      <c r="B16" s="86" t="s">
        <v>9</v>
      </c>
      <c r="C16" s="86" t="s">
        <v>131</v>
      </c>
      <c r="D16" s="19" t="s">
        <v>38</v>
      </c>
      <c r="E16" s="80">
        <v>1</v>
      </c>
      <c r="F16" s="81">
        <v>120</v>
      </c>
      <c r="G16" s="82">
        <v>1</v>
      </c>
      <c r="H16" s="20">
        <f t="shared" si="21"/>
        <v>120</v>
      </c>
      <c r="I16" s="84" t="s">
        <v>151</v>
      </c>
      <c r="J16" s="20" t="s">
        <v>157</v>
      </c>
      <c r="K16" s="83"/>
      <c r="L16" s="30"/>
      <c r="M16" s="31"/>
      <c r="N16" s="31"/>
      <c r="O16" s="31"/>
      <c r="P16" s="31"/>
      <c r="Q16" s="31"/>
      <c r="R16" s="31"/>
      <c r="S16" s="31"/>
      <c r="T16" s="33"/>
      <c r="U16" s="34">
        <f>tegevuskava!F16-SUM(V16:AA16)</f>
        <v>0</v>
      </c>
      <c r="V16" s="70">
        <v>120</v>
      </c>
      <c r="W16" s="35"/>
      <c r="X16" s="35"/>
      <c r="Y16" s="35"/>
      <c r="Z16" s="35"/>
      <c r="AA16" s="36"/>
    </row>
    <row r="17" spans="1:27" ht="45" x14ac:dyDescent="0.25">
      <c r="A17" s="87" t="s">
        <v>5</v>
      </c>
      <c r="B17" s="19" t="s">
        <v>16</v>
      </c>
      <c r="C17" s="89" t="s">
        <v>66</v>
      </c>
      <c r="D17" s="19" t="s">
        <v>38</v>
      </c>
      <c r="E17" s="80">
        <v>1</v>
      </c>
      <c r="F17" s="81">
        <f>E17*30</f>
        <v>30</v>
      </c>
      <c r="G17" s="82">
        <v>1</v>
      </c>
      <c r="H17" s="20">
        <f t="shared" si="1"/>
        <v>30</v>
      </c>
      <c r="I17" s="21" t="s">
        <v>72</v>
      </c>
      <c r="J17" s="20"/>
      <c r="K17" s="83"/>
      <c r="L17" s="30"/>
      <c r="M17" s="31"/>
      <c r="N17" s="31"/>
      <c r="O17" s="31"/>
      <c r="P17" s="31"/>
      <c r="Q17" s="31">
        <f t="shared" si="2"/>
        <v>0</v>
      </c>
      <c r="R17" s="31">
        <f t="shared" si="3"/>
        <v>0</v>
      </c>
      <c r="S17" s="31">
        <f t="shared" si="4"/>
        <v>0</v>
      </c>
      <c r="T17" s="33">
        <f t="shared" si="5"/>
        <v>0</v>
      </c>
      <c r="U17" s="34">
        <f>tegevuskava!F17-SUM(V17:AA17)</f>
        <v>0</v>
      </c>
      <c r="V17" s="70"/>
      <c r="W17" s="35">
        <v>30</v>
      </c>
      <c r="X17" s="35"/>
      <c r="Y17" s="35"/>
      <c r="Z17" s="35"/>
      <c r="AA17" s="36"/>
    </row>
    <row r="18" spans="1:27" ht="47.1" customHeight="1" x14ac:dyDescent="0.25">
      <c r="A18" s="87" t="s">
        <v>5</v>
      </c>
      <c r="B18" s="19" t="s">
        <v>16</v>
      </c>
      <c r="C18" s="89" t="s">
        <v>67</v>
      </c>
      <c r="D18" s="19" t="s">
        <v>55</v>
      </c>
      <c r="E18" s="80">
        <v>1</v>
      </c>
      <c r="F18" s="81">
        <f t="shared" ref="F18" si="26">E18*30</f>
        <v>30</v>
      </c>
      <c r="G18" s="82">
        <v>1</v>
      </c>
      <c r="H18" s="20">
        <f t="shared" si="1"/>
        <v>30</v>
      </c>
      <c r="I18" s="21" t="s">
        <v>72</v>
      </c>
      <c r="J18" s="20"/>
      <c r="K18" s="83"/>
      <c r="L18" s="30"/>
      <c r="M18" s="31"/>
      <c r="N18" s="31"/>
      <c r="O18" s="31"/>
      <c r="P18" s="31"/>
      <c r="Q18" s="31">
        <f t="shared" si="2"/>
        <v>0</v>
      </c>
      <c r="R18" s="31">
        <f t="shared" si="3"/>
        <v>0</v>
      </c>
      <c r="S18" s="31">
        <f t="shared" si="4"/>
        <v>0</v>
      </c>
      <c r="T18" s="33">
        <f t="shared" si="5"/>
        <v>0</v>
      </c>
      <c r="U18" s="34">
        <f>tegevuskava!F18-SUM(V18:AA18)</f>
        <v>0</v>
      </c>
      <c r="V18" s="70">
        <v>30</v>
      </c>
      <c r="W18" s="35"/>
      <c r="X18" s="35"/>
      <c r="Y18" s="35"/>
      <c r="Z18" s="35"/>
      <c r="AA18" s="36"/>
    </row>
    <row r="19" spans="1:27" ht="55.9" customHeight="1" x14ac:dyDescent="0.25">
      <c r="A19" s="87" t="s">
        <v>5</v>
      </c>
      <c r="B19" s="19" t="s">
        <v>16</v>
      </c>
      <c r="C19" s="89" t="s">
        <v>68</v>
      </c>
      <c r="D19" s="19" t="s">
        <v>74</v>
      </c>
      <c r="E19" s="80">
        <v>1</v>
      </c>
      <c r="F19" s="81">
        <v>100</v>
      </c>
      <c r="G19" s="82">
        <v>1</v>
      </c>
      <c r="H19" s="20">
        <f t="shared" ref="H19" si="27">F19*G19</f>
        <v>100</v>
      </c>
      <c r="I19" s="21" t="s">
        <v>72</v>
      </c>
      <c r="J19" s="20"/>
      <c r="K19" s="83"/>
      <c r="L19" s="30"/>
      <c r="M19" s="31"/>
      <c r="N19" s="31"/>
      <c r="O19" s="31"/>
      <c r="P19" s="31"/>
      <c r="Q19" s="31">
        <f t="shared" si="2"/>
        <v>0</v>
      </c>
      <c r="R19" s="31">
        <f t="shared" si="3"/>
        <v>0</v>
      </c>
      <c r="S19" s="31">
        <f t="shared" si="4"/>
        <v>0</v>
      </c>
      <c r="T19" s="33">
        <f t="shared" si="5"/>
        <v>0</v>
      </c>
      <c r="U19" s="34">
        <f>tegevuskava!F19-SUM(V19:AA19)</f>
        <v>0</v>
      </c>
      <c r="V19" s="70"/>
      <c r="W19" s="35">
        <v>100</v>
      </c>
      <c r="X19" s="35"/>
      <c r="Y19" s="35"/>
      <c r="Z19" s="35"/>
      <c r="AA19" s="36"/>
    </row>
    <row r="20" spans="1:27" ht="45" x14ac:dyDescent="0.25">
      <c r="A20" s="87" t="s">
        <v>5</v>
      </c>
      <c r="B20" s="19" t="s">
        <v>16</v>
      </c>
      <c r="C20" s="88" t="s">
        <v>69</v>
      </c>
      <c r="D20" s="19" t="s">
        <v>38</v>
      </c>
      <c r="E20" s="80">
        <v>1</v>
      </c>
      <c r="F20" s="81">
        <f>E20*60</f>
        <v>60</v>
      </c>
      <c r="G20" s="82">
        <v>1</v>
      </c>
      <c r="H20" s="20">
        <f t="shared" si="1"/>
        <v>60</v>
      </c>
      <c r="I20" s="21" t="s">
        <v>72</v>
      </c>
      <c r="J20" s="19"/>
      <c r="K20" s="83"/>
      <c r="L20" s="30"/>
      <c r="M20" s="31"/>
      <c r="N20" s="31"/>
      <c r="O20" s="31"/>
      <c r="P20" s="31"/>
      <c r="Q20" s="31">
        <f t="shared" si="2"/>
        <v>0</v>
      </c>
      <c r="R20" s="31">
        <f t="shared" si="3"/>
        <v>0</v>
      </c>
      <c r="S20" s="31">
        <f t="shared" si="4"/>
        <v>0</v>
      </c>
      <c r="T20" s="33">
        <f t="shared" si="5"/>
        <v>0</v>
      </c>
      <c r="U20" s="34">
        <f>tegevuskava!F20-SUM(V20:AA20)</f>
        <v>0</v>
      </c>
      <c r="V20" s="70">
        <v>60</v>
      </c>
      <c r="W20" s="35"/>
      <c r="X20" s="35"/>
      <c r="Y20" s="35"/>
      <c r="Z20" s="35"/>
      <c r="AA20" s="36"/>
    </row>
    <row r="21" spans="1:27" ht="45" x14ac:dyDescent="0.25">
      <c r="A21" s="87" t="s">
        <v>5</v>
      </c>
      <c r="B21" s="19" t="s">
        <v>16</v>
      </c>
      <c r="C21" s="88" t="s">
        <v>70</v>
      </c>
      <c r="D21" s="19" t="s">
        <v>73</v>
      </c>
      <c r="E21" s="80">
        <v>100</v>
      </c>
      <c r="F21" s="81">
        <f>E21*0.4</f>
        <v>40</v>
      </c>
      <c r="G21" s="82">
        <v>1</v>
      </c>
      <c r="H21" s="20">
        <f t="shared" si="1"/>
        <v>40</v>
      </c>
      <c r="I21" s="21" t="s">
        <v>71</v>
      </c>
      <c r="J21" s="20"/>
      <c r="K21" s="83"/>
      <c r="L21" s="30"/>
      <c r="M21" s="31"/>
      <c r="N21" s="31"/>
      <c r="O21" s="31"/>
      <c r="P21" s="31"/>
      <c r="Q21" s="31">
        <f t="shared" si="2"/>
        <v>0</v>
      </c>
      <c r="R21" s="31">
        <f t="shared" si="3"/>
        <v>0</v>
      </c>
      <c r="S21" s="31">
        <f t="shared" si="4"/>
        <v>0</v>
      </c>
      <c r="T21" s="33">
        <f t="shared" si="5"/>
        <v>0</v>
      </c>
      <c r="U21" s="34">
        <f>tegevuskava!F21-SUM(V21:AA21)</f>
        <v>0</v>
      </c>
      <c r="V21" s="70">
        <v>40</v>
      </c>
      <c r="W21" s="35"/>
      <c r="X21" s="35"/>
      <c r="Y21" s="35"/>
      <c r="Z21" s="35"/>
      <c r="AA21" s="36"/>
    </row>
    <row r="22" spans="1:27" ht="45" x14ac:dyDescent="0.25">
      <c r="A22" s="87" t="s">
        <v>5</v>
      </c>
      <c r="B22" s="19" t="s">
        <v>16</v>
      </c>
      <c r="C22" s="88" t="s">
        <v>87</v>
      </c>
      <c r="D22" s="19" t="s">
        <v>38</v>
      </c>
      <c r="E22" s="80">
        <v>1</v>
      </c>
      <c r="F22" s="81">
        <v>0</v>
      </c>
      <c r="G22" s="82">
        <v>1</v>
      </c>
      <c r="H22" s="20">
        <f t="shared" ref="H22:H23" si="28">F22*G22</f>
        <v>0</v>
      </c>
      <c r="I22" s="21"/>
      <c r="J22" s="21" t="s">
        <v>86</v>
      </c>
      <c r="K22" s="83"/>
      <c r="L22" s="30"/>
      <c r="M22" s="31"/>
      <c r="N22" s="31"/>
      <c r="O22" s="31"/>
      <c r="P22" s="31"/>
      <c r="Q22" s="31">
        <f t="shared" ref="Q22" si="29">L22+N22</f>
        <v>0</v>
      </c>
      <c r="R22" s="31">
        <f t="shared" ref="R22" si="30">M22+O22</f>
        <v>0</v>
      </c>
      <c r="S22" s="31">
        <f t="shared" ref="S22" si="31">R22*G22</f>
        <v>0</v>
      </c>
      <c r="T22" s="33" t="e">
        <f t="shared" ref="T22" si="32">R22/F22</f>
        <v>#DIV/0!</v>
      </c>
      <c r="U22" s="34">
        <f>tegevuskava!F22-SUM(V22:AA22)</f>
        <v>0</v>
      </c>
      <c r="V22" s="70"/>
      <c r="W22" s="35"/>
      <c r="X22" s="35"/>
      <c r="Y22" s="35"/>
      <c r="Z22" s="35"/>
      <c r="AA22" s="36"/>
    </row>
    <row r="23" spans="1:27" ht="120" x14ac:dyDescent="0.25">
      <c r="A23" s="87" t="s">
        <v>5</v>
      </c>
      <c r="B23" s="19"/>
      <c r="C23" s="88" t="s">
        <v>127</v>
      </c>
      <c r="D23" s="19" t="s">
        <v>38</v>
      </c>
      <c r="E23" s="80">
        <v>1</v>
      </c>
      <c r="F23" s="81">
        <v>400</v>
      </c>
      <c r="G23" s="82">
        <v>1</v>
      </c>
      <c r="H23" s="20">
        <f t="shared" si="28"/>
        <v>400</v>
      </c>
      <c r="I23" s="21" t="s">
        <v>211</v>
      </c>
      <c r="J23" s="21" t="s">
        <v>259</v>
      </c>
      <c r="K23" s="83"/>
      <c r="L23" s="30"/>
      <c r="M23" s="31"/>
      <c r="N23" s="31"/>
      <c r="O23" s="31"/>
      <c r="P23" s="31"/>
      <c r="Q23" s="31"/>
      <c r="R23" s="31"/>
      <c r="S23" s="31"/>
      <c r="T23" s="33"/>
      <c r="U23" s="34">
        <f>tegevuskava!F23-SUM(V23:AA23)</f>
        <v>0</v>
      </c>
      <c r="V23" s="70"/>
      <c r="W23" s="35">
        <v>400</v>
      </c>
      <c r="X23" s="35"/>
      <c r="Y23" s="35"/>
      <c r="Z23" s="35"/>
      <c r="AA23" s="36"/>
    </row>
    <row r="24" spans="1:27" ht="120" x14ac:dyDescent="0.25">
      <c r="A24" s="87" t="s">
        <v>5</v>
      </c>
      <c r="B24" s="19" t="s">
        <v>9</v>
      </c>
      <c r="C24" s="88" t="s">
        <v>128</v>
      </c>
      <c r="D24" s="19" t="s">
        <v>38</v>
      </c>
      <c r="E24" s="80">
        <v>1</v>
      </c>
      <c r="F24" s="81">
        <v>301</v>
      </c>
      <c r="G24" s="82">
        <v>1</v>
      </c>
      <c r="H24" s="20">
        <f t="shared" ref="H24" si="33">F24*G24</f>
        <v>301</v>
      </c>
      <c r="I24" s="21" t="s">
        <v>152</v>
      </c>
      <c r="J24" s="20" t="s">
        <v>260</v>
      </c>
      <c r="K24" s="83" t="s">
        <v>153</v>
      </c>
      <c r="L24" s="30"/>
      <c r="M24" s="31"/>
      <c r="N24" s="31"/>
      <c r="O24" s="31"/>
      <c r="P24" s="31"/>
      <c r="Q24" s="31">
        <f t="shared" si="2"/>
        <v>0</v>
      </c>
      <c r="R24" s="31">
        <f t="shared" si="3"/>
        <v>0</v>
      </c>
      <c r="S24" s="31">
        <f t="shared" si="4"/>
        <v>0</v>
      </c>
      <c r="T24" s="33">
        <f t="shared" si="5"/>
        <v>0</v>
      </c>
      <c r="U24" s="34">
        <f>tegevuskava!F24-SUM(V24:AA24)</f>
        <v>0</v>
      </c>
      <c r="V24" s="70"/>
      <c r="W24" s="35">
        <v>301</v>
      </c>
      <c r="X24" s="35"/>
      <c r="Y24" s="35"/>
      <c r="Z24" s="35"/>
      <c r="AA24" s="36"/>
    </row>
    <row r="25" spans="1:27" ht="45" x14ac:dyDescent="0.25">
      <c r="A25" s="87" t="s">
        <v>5</v>
      </c>
      <c r="B25" s="19" t="s">
        <v>10</v>
      </c>
      <c r="C25" s="19" t="s">
        <v>51</v>
      </c>
      <c r="D25" s="19" t="s">
        <v>48</v>
      </c>
      <c r="E25" s="80">
        <v>2</v>
      </c>
      <c r="F25" s="81">
        <v>32</v>
      </c>
      <c r="G25" s="82">
        <v>1</v>
      </c>
      <c r="H25" s="20">
        <f t="shared" si="1"/>
        <v>32</v>
      </c>
      <c r="I25" s="21" t="s">
        <v>154</v>
      </c>
      <c r="J25" s="20"/>
      <c r="K25" s="83"/>
      <c r="L25" s="30"/>
      <c r="M25" s="31"/>
      <c r="N25" s="31"/>
      <c r="O25" s="31"/>
      <c r="P25" s="31"/>
      <c r="Q25" s="31">
        <f t="shared" si="2"/>
        <v>0</v>
      </c>
      <c r="R25" s="31">
        <f t="shared" si="3"/>
        <v>0</v>
      </c>
      <c r="S25" s="31">
        <f t="shared" si="4"/>
        <v>0</v>
      </c>
      <c r="T25" s="33">
        <f t="shared" si="5"/>
        <v>0</v>
      </c>
      <c r="U25" s="34">
        <f>tegevuskava!F25-SUM(V25:AA25)</f>
        <v>0</v>
      </c>
      <c r="V25" s="70">
        <v>16</v>
      </c>
      <c r="W25" s="35">
        <v>16</v>
      </c>
      <c r="X25" s="35"/>
      <c r="Y25" s="35"/>
      <c r="Z25" s="35"/>
      <c r="AA25" s="36"/>
    </row>
    <row r="26" spans="1:27" ht="60" x14ac:dyDescent="0.25">
      <c r="A26" s="87" t="s">
        <v>5</v>
      </c>
      <c r="B26" s="19" t="s">
        <v>10</v>
      </c>
      <c r="C26" s="90" t="s">
        <v>52</v>
      </c>
      <c r="D26" s="19" t="s">
        <v>48</v>
      </c>
      <c r="E26" s="80">
        <v>2</v>
      </c>
      <c r="F26" s="81">
        <v>240</v>
      </c>
      <c r="G26" s="82">
        <v>1</v>
      </c>
      <c r="H26" s="20">
        <f t="shared" si="1"/>
        <v>240</v>
      </c>
      <c r="I26" s="21" t="s">
        <v>154</v>
      </c>
      <c r="J26" s="20"/>
      <c r="K26" s="83"/>
      <c r="L26" s="30"/>
      <c r="M26" s="31"/>
      <c r="N26" s="31"/>
      <c r="O26" s="31"/>
      <c r="P26" s="31"/>
      <c r="Q26" s="31">
        <f t="shared" si="2"/>
        <v>0</v>
      </c>
      <c r="R26" s="31">
        <f t="shared" si="3"/>
        <v>0</v>
      </c>
      <c r="S26" s="31">
        <f t="shared" si="4"/>
        <v>0</v>
      </c>
      <c r="T26" s="33">
        <f t="shared" si="5"/>
        <v>0</v>
      </c>
      <c r="U26" s="34">
        <f>tegevuskava!F26-SUM(V26:AA26)</f>
        <v>0</v>
      </c>
      <c r="V26" s="70">
        <v>120</v>
      </c>
      <c r="W26" s="35">
        <v>120</v>
      </c>
      <c r="X26" s="35"/>
      <c r="Y26" s="35"/>
      <c r="Z26" s="35"/>
      <c r="AA26" s="36"/>
    </row>
    <row r="27" spans="1:27" ht="30.75" thickBot="1" x14ac:dyDescent="0.3">
      <c r="A27" s="87" t="s">
        <v>159</v>
      </c>
      <c r="B27" s="19" t="s">
        <v>10</v>
      </c>
      <c r="C27" s="19" t="s">
        <v>50</v>
      </c>
      <c r="D27" s="19" t="s">
        <v>48</v>
      </c>
      <c r="E27" s="91">
        <v>2</v>
      </c>
      <c r="F27" s="92">
        <v>80</v>
      </c>
      <c r="G27" s="82">
        <v>1</v>
      </c>
      <c r="H27" s="77">
        <f t="shared" si="1"/>
        <v>80</v>
      </c>
      <c r="I27" s="21" t="s">
        <v>154</v>
      </c>
      <c r="J27" s="77"/>
      <c r="K27" s="93"/>
      <c r="L27" s="38"/>
      <c r="M27" s="39"/>
      <c r="N27" s="39"/>
      <c r="O27" s="39"/>
      <c r="P27" s="39"/>
      <c r="Q27" s="39">
        <f t="shared" si="2"/>
        <v>0</v>
      </c>
      <c r="R27" s="39">
        <f t="shared" si="3"/>
        <v>0</v>
      </c>
      <c r="S27" s="39">
        <f t="shared" si="4"/>
        <v>0</v>
      </c>
      <c r="T27" s="40">
        <f t="shared" si="5"/>
        <v>0</v>
      </c>
      <c r="U27" s="41">
        <f>tegevuskava!F27-SUM(V27:AA27)</f>
        <v>0</v>
      </c>
      <c r="V27" s="71">
        <v>40</v>
      </c>
      <c r="W27" s="42">
        <v>40</v>
      </c>
      <c r="X27" s="42"/>
      <c r="Y27" s="42"/>
      <c r="Z27" s="42"/>
      <c r="AA27" s="43"/>
    </row>
    <row r="28" spans="1:27" ht="16.5" thickTop="1" thickBot="1" x14ac:dyDescent="0.3">
      <c r="A28" s="94" t="s">
        <v>5</v>
      </c>
      <c r="B28" s="94" t="s">
        <v>13</v>
      </c>
      <c r="C28" s="94"/>
      <c r="D28" s="94"/>
      <c r="E28" s="95"/>
      <c r="F28" s="96">
        <f>SUM(F4:F27)</f>
        <v>3229</v>
      </c>
      <c r="G28" s="97"/>
      <c r="H28" s="94">
        <f>SUM(H4:H27)</f>
        <v>3229</v>
      </c>
      <c r="I28" s="98"/>
      <c r="J28" s="94"/>
      <c r="K28" s="99"/>
      <c r="L28" s="45"/>
      <c r="M28" s="44"/>
      <c r="N28" s="44"/>
      <c r="O28" s="44"/>
      <c r="P28" s="44"/>
      <c r="Q28" s="44">
        <f>SUM(Q4:Q27)</f>
        <v>0</v>
      </c>
      <c r="R28" s="44">
        <f>SUM(R4:R27)</f>
        <v>0</v>
      </c>
      <c r="S28" s="44">
        <f>SUM(S4:S27)</f>
        <v>0</v>
      </c>
      <c r="T28" s="46"/>
      <c r="U28" s="47"/>
      <c r="V28" s="72">
        <f>SUM(V4:V27)</f>
        <v>1728</v>
      </c>
      <c r="W28" s="72">
        <f>SUM(W4:W27)</f>
        <v>1435</v>
      </c>
      <c r="X28" s="48"/>
      <c r="Y28" s="48"/>
      <c r="Z28" s="48"/>
      <c r="AA28" s="49"/>
    </row>
    <row r="29" spans="1:27" ht="105" x14ac:dyDescent="0.25">
      <c r="A29" s="19" t="s">
        <v>11</v>
      </c>
      <c r="B29" s="19" t="s">
        <v>8</v>
      </c>
      <c r="C29" s="19" t="s">
        <v>59</v>
      </c>
      <c r="D29" s="19" t="s">
        <v>57</v>
      </c>
      <c r="E29" s="80">
        <v>10</v>
      </c>
      <c r="F29" s="20">
        <v>100</v>
      </c>
      <c r="G29" s="82">
        <v>1</v>
      </c>
      <c r="H29" s="20">
        <f t="shared" si="1"/>
        <v>100</v>
      </c>
      <c r="I29" s="100" t="s">
        <v>101</v>
      </c>
      <c r="J29" s="20" t="s">
        <v>56</v>
      </c>
      <c r="K29" s="83"/>
      <c r="L29" s="30"/>
      <c r="M29" s="31"/>
      <c r="N29" s="31"/>
      <c r="O29" s="31"/>
      <c r="P29" s="31"/>
      <c r="Q29" s="31">
        <f t="shared" ref="Q29:Q44" si="34">L29+N29</f>
        <v>0</v>
      </c>
      <c r="R29" s="31">
        <f t="shared" ref="R29:R44" si="35">M29+O29</f>
        <v>0</v>
      </c>
      <c r="S29" s="31">
        <f t="shared" ref="S29:S44" si="36">R29*G29</f>
        <v>0</v>
      </c>
      <c r="T29" s="33">
        <f t="shared" ref="T29:T44" si="37">R29/F29</f>
        <v>0</v>
      </c>
      <c r="U29" s="34">
        <f>tegevuskava!F29-SUM(V29:AA29)</f>
        <v>100</v>
      </c>
      <c r="V29" s="70"/>
      <c r="W29" s="35"/>
      <c r="X29" s="35"/>
      <c r="Y29" s="35"/>
      <c r="Z29" s="35"/>
      <c r="AA29" s="36"/>
    </row>
    <row r="30" spans="1:27" ht="87" x14ac:dyDescent="0.25">
      <c r="A30" s="19" t="s">
        <v>11</v>
      </c>
      <c r="B30" s="19" t="s">
        <v>8</v>
      </c>
      <c r="C30" s="19" t="s">
        <v>196</v>
      </c>
      <c r="D30" s="101" t="s">
        <v>49</v>
      </c>
      <c r="E30" s="80">
        <v>50</v>
      </c>
      <c r="F30" s="20">
        <v>92</v>
      </c>
      <c r="G30" s="82">
        <v>1</v>
      </c>
      <c r="H30" s="20">
        <f t="shared" si="1"/>
        <v>92</v>
      </c>
      <c r="I30" s="102" t="s">
        <v>103</v>
      </c>
      <c r="J30" s="20" t="s">
        <v>56</v>
      </c>
      <c r="K30" s="83"/>
      <c r="L30" s="30"/>
      <c r="M30" s="31"/>
      <c r="N30" s="31"/>
      <c r="O30" s="31"/>
      <c r="P30" s="31"/>
      <c r="Q30" s="31">
        <f t="shared" si="34"/>
        <v>0</v>
      </c>
      <c r="R30" s="31">
        <f t="shared" si="35"/>
        <v>0</v>
      </c>
      <c r="S30" s="31">
        <f t="shared" si="36"/>
        <v>0</v>
      </c>
      <c r="T30" s="33">
        <f t="shared" si="37"/>
        <v>0</v>
      </c>
      <c r="U30" s="34">
        <f>tegevuskava!F30-SUM(V30:AA30)</f>
        <v>92</v>
      </c>
      <c r="V30" s="70"/>
      <c r="W30" s="35"/>
      <c r="X30" s="35"/>
      <c r="Y30" s="35"/>
      <c r="Z30" s="35"/>
      <c r="AA30" s="36"/>
    </row>
    <row r="31" spans="1:27" ht="105" x14ac:dyDescent="0.25">
      <c r="A31" s="19" t="s">
        <v>11</v>
      </c>
      <c r="B31" s="19" t="s">
        <v>8</v>
      </c>
      <c r="C31" s="19" t="s">
        <v>60</v>
      </c>
      <c r="D31" s="19" t="s">
        <v>57</v>
      </c>
      <c r="E31" s="80">
        <v>14</v>
      </c>
      <c r="F31" s="20">
        <v>210</v>
      </c>
      <c r="G31" s="82">
        <v>1</v>
      </c>
      <c r="H31" s="20">
        <f t="shared" ref="H31:H33" si="38">F31*G31</f>
        <v>210</v>
      </c>
      <c r="I31" s="100" t="s">
        <v>102</v>
      </c>
      <c r="J31" s="20" t="s">
        <v>56</v>
      </c>
      <c r="K31" s="83"/>
      <c r="L31" s="30"/>
      <c r="M31" s="31"/>
      <c r="N31" s="31"/>
      <c r="O31" s="31"/>
      <c r="P31" s="31"/>
      <c r="Q31" s="31">
        <f t="shared" si="34"/>
        <v>0</v>
      </c>
      <c r="R31" s="31">
        <f t="shared" si="35"/>
        <v>0</v>
      </c>
      <c r="S31" s="31">
        <f t="shared" si="36"/>
        <v>0</v>
      </c>
      <c r="T31" s="33">
        <f t="shared" si="37"/>
        <v>0</v>
      </c>
      <c r="U31" s="34">
        <f>tegevuskava!F31-SUM(V31:AA31)</f>
        <v>210</v>
      </c>
      <c r="V31" s="70"/>
      <c r="W31" s="35"/>
      <c r="X31" s="35"/>
      <c r="Y31" s="35"/>
      <c r="Z31" s="35"/>
      <c r="AA31" s="36"/>
    </row>
    <row r="32" spans="1:27" ht="87" x14ac:dyDescent="0.25">
      <c r="A32" s="19" t="s">
        <v>11</v>
      </c>
      <c r="B32" s="19" t="s">
        <v>8</v>
      </c>
      <c r="C32" s="19" t="s">
        <v>197</v>
      </c>
      <c r="D32" s="101" t="s">
        <v>49</v>
      </c>
      <c r="E32" s="80">
        <v>450</v>
      </c>
      <c r="F32" s="20">
        <v>368</v>
      </c>
      <c r="G32" s="82">
        <v>1</v>
      </c>
      <c r="H32" s="20">
        <f t="shared" si="38"/>
        <v>368</v>
      </c>
      <c r="I32" s="21" t="s">
        <v>104</v>
      </c>
      <c r="J32" s="20" t="s">
        <v>56</v>
      </c>
      <c r="K32" s="83"/>
      <c r="L32" s="30"/>
      <c r="M32" s="31"/>
      <c r="N32" s="31"/>
      <c r="O32" s="31"/>
      <c r="P32" s="31"/>
      <c r="Q32" s="31">
        <f t="shared" si="34"/>
        <v>0</v>
      </c>
      <c r="R32" s="31">
        <f t="shared" si="35"/>
        <v>0</v>
      </c>
      <c r="S32" s="31">
        <f t="shared" si="36"/>
        <v>0</v>
      </c>
      <c r="T32" s="33">
        <f t="shared" si="37"/>
        <v>0</v>
      </c>
      <c r="U32" s="34">
        <f>tegevuskava!F32-SUM(V32:AA32)</f>
        <v>368</v>
      </c>
      <c r="V32" s="70"/>
      <c r="W32" s="35"/>
      <c r="X32" s="35"/>
      <c r="Y32" s="35"/>
      <c r="Z32" s="35"/>
      <c r="AA32" s="36"/>
    </row>
    <row r="33" spans="1:27" ht="30" x14ac:dyDescent="0.25">
      <c r="A33" s="19" t="s">
        <v>11</v>
      </c>
      <c r="B33" s="19" t="s">
        <v>16</v>
      </c>
      <c r="C33" s="90" t="s">
        <v>93</v>
      </c>
      <c r="D33" s="19" t="s">
        <v>48</v>
      </c>
      <c r="E33" s="80">
        <v>1</v>
      </c>
      <c r="F33" s="20">
        <v>32</v>
      </c>
      <c r="G33" s="82">
        <v>1</v>
      </c>
      <c r="H33" s="20">
        <f t="shared" si="38"/>
        <v>32</v>
      </c>
      <c r="I33" s="21" t="s">
        <v>107</v>
      </c>
      <c r="J33" s="20"/>
      <c r="K33" s="83"/>
      <c r="L33" s="30"/>
      <c r="M33" s="31"/>
      <c r="N33" s="31"/>
      <c r="O33" s="31"/>
      <c r="P33" s="31"/>
      <c r="Q33" s="31">
        <f t="shared" ref="Q33" si="39">L33+N33</f>
        <v>0</v>
      </c>
      <c r="R33" s="31">
        <f t="shared" ref="R33" si="40">M33+O33</f>
        <v>0</v>
      </c>
      <c r="S33" s="31">
        <f t="shared" ref="S33" si="41">R33*G33</f>
        <v>0</v>
      </c>
      <c r="T33" s="33">
        <f t="shared" ref="T33" si="42">R33/F33</f>
        <v>0</v>
      </c>
      <c r="U33" s="34">
        <f>tegevuskava!F33-SUM(V33:AA33)</f>
        <v>32</v>
      </c>
      <c r="V33" s="70"/>
      <c r="W33" s="35"/>
      <c r="X33" s="35"/>
      <c r="Y33" s="35"/>
      <c r="Z33" s="35"/>
      <c r="AA33" s="36"/>
    </row>
    <row r="34" spans="1:27" ht="30" x14ac:dyDescent="0.25">
      <c r="A34" s="19" t="s">
        <v>11</v>
      </c>
      <c r="B34" s="19" t="s">
        <v>16</v>
      </c>
      <c r="C34" s="90" t="s">
        <v>94</v>
      </c>
      <c r="D34" s="19" t="s">
        <v>48</v>
      </c>
      <c r="E34" s="80">
        <v>1</v>
      </c>
      <c r="F34" s="20">
        <v>25</v>
      </c>
      <c r="G34" s="82">
        <v>1</v>
      </c>
      <c r="H34" s="20">
        <f t="shared" si="1"/>
        <v>25</v>
      </c>
      <c r="I34" s="21" t="s">
        <v>106</v>
      </c>
      <c r="J34" s="20"/>
      <c r="K34" s="83"/>
      <c r="L34" s="30"/>
      <c r="M34" s="31"/>
      <c r="N34" s="31"/>
      <c r="O34" s="31"/>
      <c r="P34" s="31"/>
      <c r="Q34" s="31">
        <f t="shared" si="34"/>
        <v>0</v>
      </c>
      <c r="R34" s="31">
        <f t="shared" si="35"/>
        <v>0</v>
      </c>
      <c r="S34" s="31">
        <f t="shared" si="36"/>
        <v>0</v>
      </c>
      <c r="T34" s="33">
        <f t="shared" si="37"/>
        <v>0</v>
      </c>
      <c r="U34" s="34">
        <f>tegevuskava!F34-SUM(V34:AA34)</f>
        <v>25</v>
      </c>
      <c r="V34" s="70"/>
      <c r="W34" s="35"/>
      <c r="X34" s="35"/>
      <c r="Y34" s="35"/>
      <c r="Z34" s="35"/>
      <c r="AA34" s="36"/>
    </row>
    <row r="35" spans="1:27" ht="45" x14ac:dyDescent="0.25">
      <c r="A35" s="19" t="s">
        <v>11</v>
      </c>
      <c r="B35" s="19" t="s">
        <v>16</v>
      </c>
      <c r="C35" s="90" t="s">
        <v>95</v>
      </c>
      <c r="D35" s="19" t="s">
        <v>105</v>
      </c>
      <c r="E35" s="80">
        <v>1</v>
      </c>
      <c r="F35" s="20">
        <v>48</v>
      </c>
      <c r="G35" s="82">
        <v>1</v>
      </c>
      <c r="H35" s="20">
        <f t="shared" si="1"/>
        <v>48</v>
      </c>
      <c r="I35" s="21" t="s">
        <v>160</v>
      </c>
      <c r="J35" s="20" t="s">
        <v>161</v>
      </c>
      <c r="K35" s="83"/>
      <c r="L35" s="30"/>
      <c r="M35" s="31"/>
      <c r="N35" s="31"/>
      <c r="O35" s="31"/>
      <c r="P35" s="31"/>
      <c r="Q35" s="31">
        <f t="shared" si="34"/>
        <v>0</v>
      </c>
      <c r="R35" s="31">
        <f t="shared" si="35"/>
        <v>0</v>
      </c>
      <c r="S35" s="31">
        <f t="shared" si="36"/>
        <v>0</v>
      </c>
      <c r="T35" s="33">
        <f t="shared" si="37"/>
        <v>0</v>
      </c>
      <c r="U35" s="34">
        <f>tegevuskava!F35-SUM(V35:AA35)</f>
        <v>48</v>
      </c>
      <c r="V35" s="70"/>
      <c r="W35" s="35"/>
      <c r="X35" s="35"/>
      <c r="Y35" s="35"/>
      <c r="Z35" s="35"/>
      <c r="AA35" s="36"/>
    </row>
    <row r="36" spans="1:27" ht="30" x14ac:dyDescent="0.25">
      <c r="A36" s="19" t="s">
        <v>11</v>
      </c>
      <c r="B36" s="19" t="s">
        <v>16</v>
      </c>
      <c r="C36" s="90" t="s">
        <v>96</v>
      </c>
      <c r="D36" s="19" t="s">
        <v>105</v>
      </c>
      <c r="E36" s="80">
        <v>1</v>
      </c>
      <c r="F36" s="20">
        <v>20</v>
      </c>
      <c r="G36" s="82">
        <v>1</v>
      </c>
      <c r="H36" s="20">
        <f t="shared" si="1"/>
        <v>20</v>
      </c>
      <c r="I36" s="21" t="s">
        <v>162</v>
      </c>
      <c r="J36" s="20" t="s">
        <v>161</v>
      </c>
      <c r="K36" s="83"/>
      <c r="L36" s="30"/>
      <c r="M36" s="31"/>
      <c r="N36" s="31"/>
      <c r="O36" s="31"/>
      <c r="P36" s="31"/>
      <c r="Q36" s="31">
        <f t="shared" ref="Q36" si="43">L36+N36</f>
        <v>0</v>
      </c>
      <c r="R36" s="31">
        <f t="shared" ref="R36" si="44">M36+O36</f>
        <v>0</v>
      </c>
      <c r="S36" s="31">
        <f t="shared" ref="S36" si="45">R36*G36</f>
        <v>0</v>
      </c>
      <c r="T36" s="33">
        <f t="shared" ref="T36" si="46">R36/F36</f>
        <v>0</v>
      </c>
      <c r="U36" s="34">
        <f>tegevuskava!F36-SUM(V36:AA36)</f>
        <v>20</v>
      </c>
      <c r="V36" s="70"/>
      <c r="W36" s="35"/>
      <c r="X36" s="35"/>
      <c r="Y36" s="35"/>
      <c r="Z36" s="35"/>
      <c r="AA36" s="36"/>
    </row>
    <row r="37" spans="1:27" ht="60" x14ac:dyDescent="0.25">
      <c r="A37" s="19" t="s">
        <v>11</v>
      </c>
      <c r="B37" s="19" t="s">
        <v>16</v>
      </c>
      <c r="C37" s="90" t="s">
        <v>97</v>
      </c>
      <c r="D37" s="19" t="s">
        <v>105</v>
      </c>
      <c r="E37" s="80">
        <v>1</v>
      </c>
      <c r="F37" s="20">
        <v>50</v>
      </c>
      <c r="G37" s="82">
        <v>1</v>
      </c>
      <c r="H37" s="20">
        <f t="shared" ref="H37:H39" si="47">F37*G37</f>
        <v>50</v>
      </c>
      <c r="I37" s="21" t="s">
        <v>109</v>
      </c>
      <c r="J37" s="20" t="s">
        <v>163</v>
      </c>
      <c r="K37" s="83"/>
      <c r="L37" s="30"/>
      <c r="M37" s="31"/>
      <c r="N37" s="31"/>
      <c r="O37" s="31"/>
      <c r="P37" s="31"/>
      <c r="Q37" s="31">
        <f t="shared" ref="Q37:Q40" si="48">L37+N37</f>
        <v>0</v>
      </c>
      <c r="R37" s="31">
        <f t="shared" ref="R37:R40" si="49">M37+O37</f>
        <v>0</v>
      </c>
      <c r="S37" s="31">
        <f t="shared" ref="S37:S40" si="50">R37*G37</f>
        <v>0</v>
      </c>
      <c r="T37" s="33">
        <f t="shared" ref="T37:T40" si="51">R37/F37</f>
        <v>0</v>
      </c>
      <c r="U37" s="34">
        <f>tegevuskava!F37-SUM(V37:AA37)</f>
        <v>50</v>
      </c>
      <c r="V37" s="70"/>
      <c r="W37" s="35"/>
      <c r="X37" s="35"/>
      <c r="Y37" s="35"/>
      <c r="Z37" s="35"/>
      <c r="AA37" s="36"/>
    </row>
    <row r="38" spans="1:27" ht="45" x14ac:dyDescent="0.25">
      <c r="A38" s="19" t="s">
        <v>11</v>
      </c>
      <c r="B38" s="19" t="s">
        <v>16</v>
      </c>
      <c r="C38" s="90" t="s">
        <v>98</v>
      </c>
      <c r="D38" s="19" t="s">
        <v>108</v>
      </c>
      <c r="E38" s="80">
        <v>2</v>
      </c>
      <c r="F38" s="20">
        <v>80</v>
      </c>
      <c r="G38" s="82">
        <v>1</v>
      </c>
      <c r="H38" s="20">
        <f t="shared" si="47"/>
        <v>80</v>
      </c>
      <c r="I38" s="21" t="s">
        <v>168</v>
      </c>
      <c r="J38" s="20" t="s">
        <v>164</v>
      </c>
      <c r="K38" s="83"/>
      <c r="L38" s="30"/>
      <c r="M38" s="31"/>
      <c r="N38" s="31"/>
      <c r="O38" s="31"/>
      <c r="P38" s="31"/>
      <c r="Q38" s="31">
        <f t="shared" si="48"/>
        <v>0</v>
      </c>
      <c r="R38" s="31">
        <f t="shared" si="49"/>
        <v>0</v>
      </c>
      <c r="S38" s="31">
        <f t="shared" si="50"/>
        <v>0</v>
      </c>
      <c r="T38" s="33">
        <f t="shared" si="51"/>
        <v>0</v>
      </c>
      <c r="U38" s="34">
        <f>tegevuskava!F38-SUM(V38:AA38)</f>
        <v>80</v>
      </c>
      <c r="V38" s="70"/>
      <c r="W38" s="35"/>
      <c r="X38" s="35"/>
      <c r="Y38" s="35"/>
      <c r="Z38" s="35"/>
      <c r="AA38" s="36"/>
    </row>
    <row r="39" spans="1:27" ht="45" x14ac:dyDescent="0.25">
      <c r="A39" s="19" t="s">
        <v>11</v>
      </c>
      <c r="B39" s="19" t="s">
        <v>16</v>
      </c>
      <c r="C39" s="90" t="s">
        <v>99</v>
      </c>
      <c r="D39" s="19"/>
      <c r="E39" s="80">
        <v>1</v>
      </c>
      <c r="F39" s="20">
        <v>300</v>
      </c>
      <c r="G39" s="82">
        <v>1</v>
      </c>
      <c r="H39" s="20">
        <f t="shared" si="47"/>
        <v>300</v>
      </c>
      <c r="I39" s="21" t="s">
        <v>169</v>
      </c>
      <c r="J39" s="20" t="s">
        <v>170</v>
      </c>
      <c r="K39" s="83"/>
      <c r="L39" s="30"/>
      <c r="M39" s="31"/>
      <c r="N39" s="31"/>
      <c r="O39" s="31"/>
      <c r="P39" s="31"/>
      <c r="Q39" s="31">
        <f t="shared" ref="Q39" si="52">L39+N39</f>
        <v>0</v>
      </c>
      <c r="R39" s="31">
        <f t="shared" ref="R39" si="53">M39+O39</f>
        <v>0</v>
      </c>
      <c r="S39" s="31">
        <f t="shared" ref="S39" si="54">R39*G39</f>
        <v>0</v>
      </c>
      <c r="T39" s="33">
        <f t="shared" ref="T39" si="55">R39/F39</f>
        <v>0</v>
      </c>
      <c r="U39" s="34">
        <f>tegevuskava!F39-SUM(V39:AA39)</f>
        <v>300</v>
      </c>
      <c r="V39" s="70"/>
      <c r="W39" s="35"/>
      <c r="X39" s="35"/>
      <c r="Y39" s="35"/>
      <c r="Z39" s="35"/>
      <c r="AA39" s="36"/>
    </row>
    <row r="40" spans="1:27" ht="45.2" customHeight="1" x14ac:dyDescent="0.25">
      <c r="A40" s="19" t="s">
        <v>11</v>
      </c>
      <c r="B40" s="19" t="s">
        <v>16</v>
      </c>
      <c r="C40" s="90" t="s">
        <v>100</v>
      </c>
      <c r="D40" s="19" t="s">
        <v>105</v>
      </c>
      <c r="E40" s="80">
        <v>1</v>
      </c>
      <c r="F40" s="20">
        <v>100</v>
      </c>
      <c r="G40" s="82">
        <v>1</v>
      </c>
      <c r="H40" s="20">
        <f t="shared" ref="H40" si="56">F40*G40</f>
        <v>100</v>
      </c>
      <c r="I40" s="21" t="s">
        <v>167</v>
      </c>
      <c r="J40" s="20" t="s">
        <v>166</v>
      </c>
      <c r="K40" s="83"/>
      <c r="L40" s="30"/>
      <c r="M40" s="31"/>
      <c r="N40" s="31"/>
      <c r="O40" s="31"/>
      <c r="P40" s="31"/>
      <c r="Q40" s="31">
        <f t="shared" si="48"/>
        <v>0</v>
      </c>
      <c r="R40" s="31">
        <f t="shared" si="49"/>
        <v>0</v>
      </c>
      <c r="S40" s="31">
        <f t="shared" si="50"/>
        <v>0</v>
      </c>
      <c r="T40" s="33">
        <f t="shared" si="51"/>
        <v>0</v>
      </c>
      <c r="U40" s="34">
        <f>tegevuskava!F40-SUM(V40:AA40)</f>
        <v>100</v>
      </c>
      <c r="V40" s="70"/>
      <c r="W40" s="35"/>
      <c r="X40" s="35"/>
      <c r="Y40" s="35"/>
      <c r="Z40" s="35"/>
      <c r="AA40" s="36"/>
    </row>
    <row r="41" spans="1:27" ht="109.5" customHeight="1" x14ac:dyDescent="0.25">
      <c r="A41" s="19" t="s">
        <v>11</v>
      </c>
      <c r="B41" s="19" t="s">
        <v>9</v>
      </c>
      <c r="C41" s="19" t="s">
        <v>110</v>
      </c>
      <c r="D41" s="19" t="s">
        <v>105</v>
      </c>
      <c r="E41" s="80">
        <v>1</v>
      </c>
      <c r="F41" s="20">
        <v>225</v>
      </c>
      <c r="G41" s="82">
        <v>1</v>
      </c>
      <c r="H41" s="20">
        <f t="shared" ref="H41" si="57">F41*G41</f>
        <v>225</v>
      </c>
      <c r="I41" s="21" t="s">
        <v>111</v>
      </c>
      <c r="J41" s="20" t="s">
        <v>115</v>
      </c>
      <c r="K41" s="83" t="s">
        <v>112</v>
      </c>
      <c r="L41" s="30"/>
      <c r="M41" s="31"/>
      <c r="N41" s="31"/>
      <c r="O41" s="31"/>
      <c r="P41" s="31"/>
      <c r="Q41" s="31">
        <f t="shared" si="34"/>
        <v>0</v>
      </c>
      <c r="R41" s="31">
        <f t="shared" si="35"/>
        <v>0</v>
      </c>
      <c r="S41" s="31">
        <f t="shared" si="36"/>
        <v>0</v>
      </c>
      <c r="T41" s="33">
        <f t="shared" si="37"/>
        <v>0</v>
      </c>
      <c r="U41" s="34">
        <f>tegevuskava!F41-SUM(V41:AA41)</f>
        <v>225</v>
      </c>
      <c r="V41" s="70"/>
      <c r="W41" s="35"/>
      <c r="X41" s="35"/>
      <c r="Y41" s="35"/>
      <c r="Z41" s="35"/>
      <c r="AA41" s="36"/>
    </row>
    <row r="42" spans="1:27" ht="45" x14ac:dyDescent="0.25">
      <c r="A42" s="19" t="s">
        <v>11</v>
      </c>
      <c r="B42" s="19" t="s">
        <v>10</v>
      </c>
      <c r="C42" s="19" t="s">
        <v>51</v>
      </c>
      <c r="D42" s="19" t="s">
        <v>48</v>
      </c>
      <c r="E42" s="80">
        <v>1</v>
      </c>
      <c r="F42" s="20">
        <v>16</v>
      </c>
      <c r="G42" s="82">
        <v>1</v>
      </c>
      <c r="H42" s="20">
        <f t="shared" ref="H42:H44" si="58">F42*G42</f>
        <v>16</v>
      </c>
      <c r="I42" s="21" t="s">
        <v>165</v>
      </c>
      <c r="J42" s="20"/>
      <c r="K42" s="83"/>
      <c r="L42" s="30"/>
      <c r="M42" s="31"/>
      <c r="N42" s="31"/>
      <c r="O42" s="31"/>
      <c r="P42" s="31"/>
      <c r="Q42" s="31">
        <f t="shared" si="34"/>
        <v>0</v>
      </c>
      <c r="R42" s="31">
        <f t="shared" si="35"/>
        <v>0</v>
      </c>
      <c r="S42" s="31">
        <f t="shared" si="36"/>
        <v>0</v>
      </c>
      <c r="T42" s="33">
        <f t="shared" si="37"/>
        <v>0</v>
      </c>
      <c r="U42" s="34">
        <f>tegevuskava!F42-SUM(V42:AA42)</f>
        <v>16</v>
      </c>
      <c r="V42" s="70"/>
      <c r="W42" s="35"/>
      <c r="X42" s="35"/>
      <c r="Y42" s="35"/>
      <c r="Z42" s="35"/>
      <c r="AA42" s="36"/>
    </row>
    <row r="43" spans="1:27" ht="60" x14ac:dyDescent="0.25">
      <c r="A43" s="19" t="s">
        <v>11</v>
      </c>
      <c r="B43" s="19" t="s">
        <v>10</v>
      </c>
      <c r="C43" s="90" t="s">
        <v>52</v>
      </c>
      <c r="D43" s="19" t="s">
        <v>48</v>
      </c>
      <c r="E43" s="80">
        <v>1</v>
      </c>
      <c r="F43" s="20">
        <v>120</v>
      </c>
      <c r="G43" s="82">
        <v>1</v>
      </c>
      <c r="H43" s="20">
        <f t="shared" si="58"/>
        <v>120</v>
      </c>
      <c r="I43" s="21" t="s">
        <v>165</v>
      </c>
      <c r="J43" s="20"/>
      <c r="K43" s="83"/>
      <c r="L43" s="30"/>
      <c r="M43" s="31"/>
      <c r="N43" s="31"/>
      <c r="O43" s="31"/>
      <c r="P43" s="31"/>
      <c r="Q43" s="31">
        <f t="shared" si="34"/>
        <v>0</v>
      </c>
      <c r="R43" s="31">
        <f t="shared" si="35"/>
        <v>0</v>
      </c>
      <c r="S43" s="31">
        <f t="shared" si="36"/>
        <v>0</v>
      </c>
      <c r="T43" s="33">
        <f t="shared" si="37"/>
        <v>0</v>
      </c>
      <c r="U43" s="34">
        <f>tegevuskava!F43-SUM(V43:AA43)</f>
        <v>120</v>
      </c>
      <c r="V43" s="70"/>
      <c r="W43" s="35"/>
      <c r="X43" s="35"/>
      <c r="Y43" s="35"/>
      <c r="Z43" s="35"/>
      <c r="AA43" s="36"/>
    </row>
    <row r="44" spans="1:27" ht="30.75" thickBot="1" x14ac:dyDescent="0.3">
      <c r="A44" s="19" t="s">
        <v>11</v>
      </c>
      <c r="B44" s="19" t="s">
        <v>10</v>
      </c>
      <c r="C44" s="19" t="s">
        <v>50</v>
      </c>
      <c r="D44" s="19" t="s">
        <v>48</v>
      </c>
      <c r="E44" s="80">
        <v>1</v>
      </c>
      <c r="F44" s="20">
        <v>8</v>
      </c>
      <c r="G44" s="82">
        <v>1</v>
      </c>
      <c r="H44" s="20">
        <f t="shared" si="58"/>
        <v>8</v>
      </c>
      <c r="I44" s="21" t="s">
        <v>165</v>
      </c>
      <c r="J44" s="20"/>
      <c r="K44" s="83"/>
      <c r="L44" s="30"/>
      <c r="M44" s="31"/>
      <c r="N44" s="31"/>
      <c r="O44" s="31"/>
      <c r="P44" s="31"/>
      <c r="Q44" s="31">
        <f t="shared" si="34"/>
        <v>0</v>
      </c>
      <c r="R44" s="31">
        <f t="shared" si="35"/>
        <v>0</v>
      </c>
      <c r="S44" s="31">
        <f t="shared" si="36"/>
        <v>0</v>
      </c>
      <c r="T44" s="33">
        <f t="shared" si="37"/>
        <v>0</v>
      </c>
      <c r="U44" s="34">
        <f>tegevuskava!F44-SUM(V44:AA44)</f>
        <v>8</v>
      </c>
      <c r="V44" s="70"/>
      <c r="W44" s="35"/>
      <c r="X44" s="35"/>
      <c r="Y44" s="35"/>
      <c r="Z44" s="35"/>
      <c r="AA44" s="36"/>
    </row>
    <row r="45" spans="1:27" ht="16.5" thickTop="1" thickBot="1" x14ac:dyDescent="0.3">
      <c r="A45" s="94" t="s">
        <v>11</v>
      </c>
      <c r="B45" s="94" t="s">
        <v>13</v>
      </c>
      <c r="C45" s="94"/>
      <c r="D45" s="94"/>
      <c r="E45" s="95"/>
      <c r="F45" s="94">
        <f>SUM(F29:F44)</f>
        <v>1794</v>
      </c>
      <c r="G45" s="97"/>
      <c r="H45" s="94">
        <f>SUM(H29:H44)</f>
        <v>1794</v>
      </c>
      <c r="I45" s="98"/>
      <c r="J45" s="94"/>
      <c r="K45" s="99"/>
      <c r="L45" s="45"/>
      <c r="M45" s="44"/>
      <c r="N45" s="44"/>
      <c r="O45" s="44"/>
      <c r="P45" s="44"/>
      <c r="Q45" s="44">
        <f>SUM(Q29:Q44)</f>
        <v>0</v>
      </c>
      <c r="R45" s="44">
        <f>SUM(R29:R44)</f>
        <v>0</v>
      </c>
      <c r="S45" s="44">
        <f>SUM(S29:S44)</f>
        <v>0</v>
      </c>
      <c r="T45" s="46"/>
      <c r="U45" s="47"/>
      <c r="V45" s="72"/>
      <c r="W45" s="48"/>
      <c r="X45" s="48"/>
      <c r="Y45" s="48"/>
      <c r="Z45" s="48"/>
      <c r="AA45" s="49"/>
    </row>
    <row r="46" spans="1:27" ht="117" customHeight="1" x14ac:dyDescent="0.25">
      <c r="A46" s="19" t="s">
        <v>12</v>
      </c>
      <c r="B46" s="19" t="s">
        <v>9</v>
      </c>
      <c r="C46" s="19" t="s">
        <v>113</v>
      </c>
      <c r="D46" s="19" t="s">
        <v>114</v>
      </c>
      <c r="E46" s="80">
        <v>9</v>
      </c>
      <c r="F46" s="20">
        <v>90</v>
      </c>
      <c r="G46" s="82">
        <v>0.85</v>
      </c>
      <c r="H46" s="20">
        <f t="shared" ref="H46:H58" si="59">F46*G46</f>
        <v>76.5</v>
      </c>
      <c r="I46" s="20" t="s">
        <v>198</v>
      </c>
      <c r="J46" s="20" t="s">
        <v>180</v>
      </c>
      <c r="K46" s="20" t="s">
        <v>124</v>
      </c>
      <c r="L46" s="30"/>
      <c r="M46" s="31"/>
      <c r="N46" s="31"/>
      <c r="O46" s="31"/>
      <c r="P46" s="31"/>
      <c r="Q46" s="31">
        <f t="shared" ref="Q46:Q58" si="60">L46+N46</f>
        <v>0</v>
      </c>
      <c r="R46" s="31">
        <f t="shared" ref="R46:R58" si="61">M46+O46</f>
        <v>0</v>
      </c>
      <c r="S46" s="31">
        <f t="shared" ref="S46:S58" si="62">R46*G46</f>
        <v>0</v>
      </c>
      <c r="T46" s="33">
        <f t="shared" ref="T46:T59" si="63">R46/F46</f>
        <v>0</v>
      </c>
      <c r="U46" s="34">
        <f>tegevuskava!F46-SUM(V46:AA46)</f>
        <v>90</v>
      </c>
      <c r="V46" s="70"/>
      <c r="W46" s="35"/>
      <c r="X46" s="35"/>
      <c r="Y46" s="35"/>
      <c r="Z46" s="35"/>
      <c r="AA46" s="36"/>
    </row>
    <row r="47" spans="1:27" ht="127.5" customHeight="1" x14ac:dyDescent="0.25">
      <c r="A47" s="19" t="s">
        <v>12</v>
      </c>
      <c r="B47" s="19" t="s">
        <v>9</v>
      </c>
      <c r="C47" s="19" t="s">
        <v>199</v>
      </c>
      <c r="D47" s="19" t="s">
        <v>108</v>
      </c>
      <c r="E47" s="80">
        <v>1</v>
      </c>
      <c r="F47" s="20">
        <v>150</v>
      </c>
      <c r="G47" s="82">
        <v>0.85</v>
      </c>
      <c r="H47" s="20">
        <f t="shared" si="59"/>
        <v>127.5</v>
      </c>
      <c r="I47" s="20" t="s">
        <v>200</v>
      </c>
      <c r="J47" s="20" t="s">
        <v>179</v>
      </c>
      <c r="K47" s="20" t="s">
        <v>181</v>
      </c>
      <c r="L47" s="30"/>
      <c r="M47" s="31"/>
      <c r="N47" s="31"/>
      <c r="O47" s="31"/>
      <c r="P47" s="31"/>
      <c r="Q47" s="31">
        <f t="shared" si="60"/>
        <v>0</v>
      </c>
      <c r="R47" s="31">
        <f t="shared" si="61"/>
        <v>0</v>
      </c>
      <c r="S47" s="31">
        <f t="shared" si="62"/>
        <v>0</v>
      </c>
      <c r="T47" s="33">
        <f t="shared" si="63"/>
        <v>0</v>
      </c>
      <c r="U47" s="34">
        <f>tegevuskava!F47-SUM(V47:AA47)</f>
        <v>150</v>
      </c>
      <c r="V47" s="70"/>
      <c r="W47" s="35"/>
      <c r="X47" s="35"/>
      <c r="Y47" s="35"/>
      <c r="Z47" s="35"/>
      <c r="AA47" s="36"/>
    </row>
    <row r="48" spans="1:27" ht="118.5" customHeight="1" x14ac:dyDescent="0.25">
      <c r="A48" s="19" t="s">
        <v>12</v>
      </c>
      <c r="B48" s="19" t="s">
        <v>9</v>
      </c>
      <c r="C48" s="19" t="s">
        <v>121</v>
      </c>
      <c r="D48" s="19" t="s">
        <v>108</v>
      </c>
      <c r="E48" s="80">
        <v>1</v>
      </c>
      <c r="F48" s="20">
        <v>80</v>
      </c>
      <c r="G48" s="82">
        <v>0.85</v>
      </c>
      <c r="H48" s="20">
        <f t="shared" si="59"/>
        <v>68</v>
      </c>
      <c r="I48" s="20" t="s">
        <v>201</v>
      </c>
      <c r="J48" s="20" t="s">
        <v>178</v>
      </c>
      <c r="K48" s="83" t="s">
        <v>182</v>
      </c>
      <c r="L48" s="31"/>
      <c r="M48" s="31"/>
      <c r="N48" s="31"/>
      <c r="O48" s="31"/>
      <c r="P48" s="31"/>
      <c r="Q48" s="31"/>
      <c r="R48" s="31"/>
      <c r="S48" s="31"/>
      <c r="T48" s="33"/>
      <c r="U48" s="34"/>
      <c r="V48" s="70"/>
      <c r="W48" s="35"/>
      <c r="X48" s="35"/>
      <c r="Y48" s="35"/>
      <c r="Z48" s="35"/>
      <c r="AA48" s="36"/>
    </row>
    <row r="49" spans="1:27" ht="105" x14ac:dyDescent="0.25">
      <c r="A49" s="19" t="s">
        <v>12</v>
      </c>
      <c r="B49" s="19" t="s">
        <v>9</v>
      </c>
      <c r="C49" s="20" t="s">
        <v>119</v>
      </c>
      <c r="D49" s="19" t="s">
        <v>108</v>
      </c>
      <c r="E49" s="80">
        <v>1</v>
      </c>
      <c r="F49" s="20">
        <v>290</v>
      </c>
      <c r="G49" s="82">
        <v>0</v>
      </c>
      <c r="H49" s="20">
        <f t="shared" si="59"/>
        <v>0</v>
      </c>
      <c r="I49" s="20" t="s">
        <v>116</v>
      </c>
      <c r="J49" s="20" t="s">
        <v>117</v>
      </c>
      <c r="K49" s="83" t="s">
        <v>118</v>
      </c>
      <c r="L49" s="31"/>
      <c r="M49" s="31"/>
      <c r="N49" s="31"/>
      <c r="O49" s="31"/>
      <c r="P49" s="31"/>
      <c r="Q49" s="31">
        <f t="shared" si="60"/>
        <v>0</v>
      </c>
      <c r="R49" s="31">
        <f t="shared" si="61"/>
        <v>0</v>
      </c>
      <c r="S49" s="31">
        <f t="shared" si="62"/>
        <v>0</v>
      </c>
      <c r="T49" s="33">
        <f t="shared" si="63"/>
        <v>0</v>
      </c>
      <c r="U49" s="34">
        <f>tegevuskava!F49-SUM(V49:AA49)</f>
        <v>290</v>
      </c>
      <c r="V49" s="70"/>
      <c r="W49" s="35"/>
      <c r="X49" s="35"/>
      <c r="Y49" s="35"/>
      <c r="Z49" s="35"/>
      <c r="AA49" s="36"/>
    </row>
    <row r="50" spans="1:27" ht="105" x14ac:dyDescent="0.25">
      <c r="A50" s="19" t="s">
        <v>12</v>
      </c>
      <c r="B50" s="19" t="s">
        <v>9</v>
      </c>
      <c r="C50" s="20" t="s">
        <v>122</v>
      </c>
      <c r="D50" s="19" t="s">
        <v>108</v>
      </c>
      <c r="E50" s="80">
        <v>1</v>
      </c>
      <c r="F50" s="20">
        <v>145</v>
      </c>
      <c r="G50" s="82">
        <v>0.85</v>
      </c>
      <c r="H50" s="20">
        <f t="shared" si="59"/>
        <v>123.25</v>
      </c>
      <c r="I50" s="20" t="s">
        <v>202</v>
      </c>
      <c r="J50" s="20" t="s">
        <v>120</v>
      </c>
      <c r="K50" s="20" t="s">
        <v>177</v>
      </c>
      <c r="L50" s="30"/>
      <c r="M50" s="31"/>
      <c r="N50" s="31"/>
      <c r="O50" s="31"/>
      <c r="P50" s="31"/>
      <c r="Q50" s="31">
        <f t="shared" si="60"/>
        <v>0</v>
      </c>
      <c r="R50" s="31">
        <f t="shared" si="61"/>
        <v>0</v>
      </c>
      <c r="S50" s="31">
        <f t="shared" si="62"/>
        <v>0</v>
      </c>
      <c r="T50" s="33">
        <f t="shared" si="63"/>
        <v>0</v>
      </c>
      <c r="U50" s="34">
        <f>tegevuskava!F50-SUM(V50:AA50)</f>
        <v>145</v>
      </c>
      <c r="V50" s="70"/>
      <c r="W50" s="35"/>
      <c r="X50" s="35"/>
      <c r="Y50" s="35"/>
      <c r="Z50" s="35"/>
      <c r="AA50" s="36"/>
    </row>
    <row r="51" spans="1:27" ht="89.25" customHeight="1" x14ac:dyDescent="0.25">
      <c r="A51" s="19" t="s">
        <v>12</v>
      </c>
      <c r="B51" s="19" t="s">
        <v>9</v>
      </c>
      <c r="C51" s="20" t="s">
        <v>123</v>
      </c>
      <c r="D51" s="19" t="s">
        <v>108</v>
      </c>
      <c r="E51" s="80">
        <v>1</v>
      </c>
      <c r="F51" s="20">
        <v>40</v>
      </c>
      <c r="G51" s="82">
        <v>0.85</v>
      </c>
      <c r="H51" s="20">
        <f t="shared" si="59"/>
        <v>34</v>
      </c>
      <c r="I51" s="20" t="s">
        <v>203</v>
      </c>
      <c r="J51" s="20" t="s">
        <v>175</v>
      </c>
      <c r="K51" s="20" t="s">
        <v>176</v>
      </c>
      <c r="L51" s="30"/>
      <c r="M51" s="31"/>
      <c r="N51" s="31"/>
      <c r="O51" s="31"/>
      <c r="P51" s="31"/>
      <c r="Q51" s="31">
        <f t="shared" si="60"/>
        <v>0</v>
      </c>
      <c r="R51" s="31">
        <f t="shared" si="61"/>
        <v>0</v>
      </c>
      <c r="S51" s="31">
        <f t="shared" si="62"/>
        <v>0</v>
      </c>
      <c r="T51" s="33">
        <f t="shared" si="63"/>
        <v>0</v>
      </c>
      <c r="U51" s="34">
        <f>tegevuskava!F51-SUM(V51:AA51)</f>
        <v>40</v>
      </c>
      <c r="V51" s="70"/>
      <c r="W51" s="35"/>
      <c r="X51" s="35"/>
      <c r="Y51" s="35"/>
      <c r="Z51" s="35"/>
      <c r="AA51" s="36"/>
    </row>
    <row r="52" spans="1:27" ht="102" customHeight="1" x14ac:dyDescent="0.25">
      <c r="A52" s="19" t="s">
        <v>12</v>
      </c>
      <c r="B52" s="19" t="s">
        <v>9</v>
      </c>
      <c r="C52" s="20" t="s">
        <v>125</v>
      </c>
      <c r="D52" s="19" t="s">
        <v>108</v>
      </c>
      <c r="E52" s="80">
        <v>1</v>
      </c>
      <c r="F52" s="20">
        <v>40</v>
      </c>
      <c r="G52" s="82">
        <v>0.85</v>
      </c>
      <c r="H52" s="20">
        <f t="shared" si="59"/>
        <v>34</v>
      </c>
      <c r="I52" s="20" t="s">
        <v>204</v>
      </c>
      <c r="J52" s="20" t="s">
        <v>174</v>
      </c>
      <c r="K52" s="20" t="s">
        <v>124</v>
      </c>
      <c r="L52" s="30"/>
      <c r="M52" s="31"/>
      <c r="N52" s="31"/>
      <c r="O52" s="31"/>
      <c r="P52" s="31"/>
      <c r="Q52" s="31">
        <f t="shared" si="60"/>
        <v>0</v>
      </c>
      <c r="R52" s="31">
        <f t="shared" si="61"/>
        <v>0</v>
      </c>
      <c r="S52" s="31">
        <f t="shared" si="62"/>
        <v>0</v>
      </c>
      <c r="T52" s="33">
        <f t="shared" si="63"/>
        <v>0</v>
      </c>
      <c r="U52" s="34">
        <f>tegevuskava!F52-SUM(V52:AA52)</f>
        <v>40</v>
      </c>
      <c r="V52" s="70"/>
      <c r="W52" s="35"/>
      <c r="X52" s="35"/>
      <c r="Y52" s="35"/>
      <c r="Z52" s="35"/>
      <c r="AA52" s="36"/>
    </row>
    <row r="53" spans="1:27" ht="102" customHeight="1" x14ac:dyDescent="0.25">
      <c r="A53" s="19" t="s">
        <v>12</v>
      </c>
      <c r="B53" s="19" t="s">
        <v>9</v>
      </c>
      <c r="C53" s="20" t="s">
        <v>126</v>
      </c>
      <c r="D53" s="19" t="s">
        <v>108</v>
      </c>
      <c r="E53" s="80">
        <v>1</v>
      </c>
      <c r="F53" s="20">
        <v>200</v>
      </c>
      <c r="G53" s="82">
        <v>0.85</v>
      </c>
      <c r="H53" s="20">
        <f t="shared" si="59"/>
        <v>170</v>
      </c>
      <c r="I53" s="20" t="s">
        <v>205</v>
      </c>
      <c r="J53" s="20" t="s">
        <v>212</v>
      </c>
      <c r="K53" s="20" t="s">
        <v>213</v>
      </c>
      <c r="L53" s="30"/>
      <c r="M53" s="31"/>
      <c r="N53" s="31"/>
      <c r="O53" s="31"/>
      <c r="P53" s="31"/>
      <c r="Q53" s="31"/>
      <c r="R53" s="31"/>
      <c r="S53" s="31"/>
      <c r="T53" s="33"/>
      <c r="U53" s="34"/>
      <c r="V53" s="70"/>
      <c r="W53" s="35"/>
      <c r="X53" s="35"/>
      <c r="Y53" s="35"/>
      <c r="Z53" s="35"/>
      <c r="AA53" s="36"/>
    </row>
    <row r="54" spans="1:27" s="132" customFormat="1" ht="121.5" customHeight="1" x14ac:dyDescent="0.25">
      <c r="A54" s="132" t="s">
        <v>12</v>
      </c>
      <c r="B54" s="132" t="s">
        <v>9</v>
      </c>
      <c r="C54" s="133" t="s">
        <v>171</v>
      </c>
      <c r="D54" s="132" t="s">
        <v>108</v>
      </c>
      <c r="E54" s="134">
        <v>1</v>
      </c>
      <c r="F54" s="133">
        <v>360</v>
      </c>
      <c r="G54" s="110">
        <v>0.85</v>
      </c>
      <c r="H54" s="133">
        <f t="shared" si="59"/>
        <v>306</v>
      </c>
      <c r="I54" s="140" t="s">
        <v>206</v>
      </c>
      <c r="J54" s="133" t="s">
        <v>173</v>
      </c>
      <c r="K54" s="133" t="s">
        <v>214</v>
      </c>
      <c r="L54" s="135"/>
      <c r="M54" s="136"/>
      <c r="N54" s="136"/>
      <c r="O54" s="136"/>
      <c r="P54" s="136"/>
      <c r="Q54" s="136"/>
      <c r="R54" s="136"/>
      <c r="S54" s="136"/>
      <c r="T54" s="137"/>
      <c r="U54" s="138"/>
      <c r="V54" s="70"/>
      <c r="W54" s="70"/>
      <c r="X54" s="70"/>
      <c r="Y54" s="70"/>
      <c r="Z54" s="70"/>
      <c r="AA54" s="139"/>
    </row>
    <row r="55" spans="1:27" s="132" customFormat="1" ht="170.25" customHeight="1" x14ac:dyDescent="0.25">
      <c r="A55" s="132" t="s">
        <v>12</v>
      </c>
      <c r="B55" s="132" t="s">
        <v>9</v>
      </c>
      <c r="C55" s="133" t="s">
        <v>172</v>
      </c>
      <c r="D55" s="132" t="s">
        <v>108</v>
      </c>
      <c r="E55" s="134">
        <v>1</v>
      </c>
      <c r="F55" s="133">
        <v>327</v>
      </c>
      <c r="G55" s="110">
        <v>0.85</v>
      </c>
      <c r="H55" s="133">
        <f t="shared" si="59"/>
        <v>277.95</v>
      </c>
      <c r="I55" s="140" t="s">
        <v>207</v>
      </c>
      <c r="J55" s="133" t="s">
        <v>173</v>
      </c>
      <c r="K55" s="133"/>
      <c r="L55" s="135"/>
      <c r="M55" s="136"/>
      <c r="N55" s="136"/>
      <c r="O55" s="136"/>
      <c r="P55" s="136"/>
      <c r="Q55" s="136"/>
      <c r="R55" s="136"/>
      <c r="S55" s="136"/>
      <c r="T55" s="137"/>
      <c r="U55" s="138"/>
      <c r="V55" s="70"/>
      <c r="W55" s="70"/>
      <c r="X55" s="70"/>
      <c r="Y55" s="70"/>
      <c r="Z55" s="70"/>
      <c r="AA55" s="139"/>
    </row>
    <row r="56" spans="1:27" ht="45" x14ac:dyDescent="0.25">
      <c r="A56" s="19" t="s">
        <v>12</v>
      </c>
      <c r="B56" s="19" t="s">
        <v>10</v>
      </c>
      <c r="C56" s="20" t="s">
        <v>51</v>
      </c>
      <c r="D56" s="19" t="s">
        <v>48</v>
      </c>
      <c r="E56" s="80">
        <v>1</v>
      </c>
      <c r="F56" s="20">
        <v>16</v>
      </c>
      <c r="G56" s="82">
        <v>0.85</v>
      </c>
      <c r="H56" s="20">
        <f t="shared" si="59"/>
        <v>13.6</v>
      </c>
      <c r="I56" s="21" t="s">
        <v>154</v>
      </c>
      <c r="J56" s="20"/>
      <c r="K56" s="83"/>
      <c r="L56" s="30"/>
      <c r="M56" s="31"/>
      <c r="N56" s="31"/>
      <c r="O56" s="31"/>
      <c r="P56" s="31"/>
      <c r="Q56" s="31">
        <f t="shared" si="60"/>
        <v>0</v>
      </c>
      <c r="R56" s="31">
        <f t="shared" si="61"/>
        <v>0</v>
      </c>
      <c r="S56" s="31">
        <f t="shared" si="62"/>
        <v>0</v>
      </c>
      <c r="T56" s="33">
        <f t="shared" si="63"/>
        <v>0</v>
      </c>
      <c r="U56" s="34">
        <f>tegevuskava!F56-SUM(V56:AA56)</f>
        <v>16</v>
      </c>
      <c r="V56" s="70"/>
      <c r="W56" s="35"/>
      <c r="X56" s="35"/>
      <c r="Y56" s="35"/>
      <c r="Z56" s="35"/>
      <c r="AA56" s="36"/>
    </row>
    <row r="57" spans="1:27" ht="30" x14ac:dyDescent="0.25">
      <c r="A57" s="19" t="s">
        <v>12</v>
      </c>
      <c r="B57" s="19" t="s">
        <v>10</v>
      </c>
      <c r="C57" s="20" t="s">
        <v>92</v>
      </c>
      <c r="D57" s="19" t="s">
        <v>48</v>
      </c>
      <c r="E57" s="80">
        <v>1</v>
      </c>
      <c r="F57" s="20">
        <v>48</v>
      </c>
      <c r="G57" s="82">
        <v>1</v>
      </c>
      <c r="H57" s="20">
        <f t="shared" si="59"/>
        <v>48</v>
      </c>
      <c r="I57" s="21" t="s">
        <v>154</v>
      </c>
      <c r="J57" s="20"/>
      <c r="K57" s="83"/>
      <c r="L57" s="30"/>
      <c r="M57" s="31"/>
      <c r="N57" s="31"/>
      <c r="O57" s="31"/>
      <c r="P57" s="31"/>
      <c r="Q57" s="31">
        <f t="shared" si="60"/>
        <v>0</v>
      </c>
      <c r="R57" s="31">
        <f t="shared" si="61"/>
        <v>0</v>
      </c>
      <c r="S57" s="31">
        <f t="shared" si="62"/>
        <v>0</v>
      </c>
      <c r="T57" s="33">
        <f t="shared" si="63"/>
        <v>0</v>
      </c>
      <c r="U57" s="34">
        <f>tegevuskava!F57-SUM(V57:AA57)</f>
        <v>48</v>
      </c>
      <c r="V57" s="70"/>
      <c r="W57" s="35"/>
      <c r="X57" s="35"/>
      <c r="Y57" s="35"/>
      <c r="Z57" s="35"/>
      <c r="AA57" s="36"/>
    </row>
    <row r="58" spans="1:27" ht="30.75" thickBot="1" x14ac:dyDescent="0.3">
      <c r="A58" s="77" t="s">
        <v>12</v>
      </c>
      <c r="B58" s="77" t="s">
        <v>10</v>
      </c>
      <c r="C58" s="77" t="s">
        <v>50</v>
      </c>
      <c r="D58" s="77" t="s">
        <v>48</v>
      </c>
      <c r="E58" s="91">
        <v>1</v>
      </c>
      <c r="F58" s="77">
        <v>8</v>
      </c>
      <c r="G58" s="103">
        <v>0.85</v>
      </c>
      <c r="H58" s="77">
        <f t="shared" si="59"/>
        <v>6.8</v>
      </c>
      <c r="I58" s="104" t="s">
        <v>154</v>
      </c>
      <c r="J58" s="77"/>
      <c r="K58" s="93"/>
      <c r="L58" s="38"/>
      <c r="M58" s="39"/>
      <c r="N58" s="39"/>
      <c r="O58" s="39"/>
      <c r="P58" s="39"/>
      <c r="Q58" s="39">
        <f t="shared" si="60"/>
        <v>0</v>
      </c>
      <c r="R58" s="39">
        <f t="shared" si="61"/>
        <v>0</v>
      </c>
      <c r="S58" s="39">
        <f t="shared" si="62"/>
        <v>0</v>
      </c>
      <c r="T58" s="40">
        <f t="shared" si="63"/>
        <v>0</v>
      </c>
      <c r="U58" s="41">
        <f>tegevuskava!F58-SUM(V58:AA58)</f>
        <v>8</v>
      </c>
      <c r="V58" s="71"/>
      <c r="W58" s="42"/>
      <c r="X58" s="42"/>
      <c r="Y58" s="42"/>
      <c r="Z58" s="42"/>
      <c r="AA58" s="43"/>
    </row>
    <row r="59" spans="1:27" ht="16.5" thickTop="1" thickBot="1" x14ac:dyDescent="0.3">
      <c r="A59" s="105" t="s">
        <v>12</v>
      </c>
      <c r="B59" s="105" t="s">
        <v>13</v>
      </c>
      <c r="C59" s="105"/>
      <c r="D59" s="105"/>
      <c r="E59" s="106"/>
      <c r="F59" s="105">
        <f>SUM(F46:F58)</f>
        <v>1794</v>
      </c>
      <c r="G59" s="107"/>
      <c r="H59" s="105">
        <f>SUM(H46:H58)</f>
        <v>1285.5999999999999</v>
      </c>
      <c r="I59" s="108"/>
      <c r="J59" s="105"/>
      <c r="K59" s="109"/>
      <c r="L59" s="52"/>
      <c r="M59" s="51"/>
      <c r="N59" s="51"/>
      <c r="O59" s="51"/>
      <c r="P59" s="51"/>
      <c r="Q59" s="51">
        <f>SUM(Q46:Q58)</f>
        <v>0</v>
      </c>
      <c r="R59" s="51">
        <f>SUM(R46:R58)</f>
        <v>0</v>
      </c>
      <c r="S59" s="51">
        <f>SUM(S46:S58)</f>
        <v>0</v>
      </c>
      <c r="T59" s="53">
        <f t="shared" si="63"/>
        <v>0</v>
      </c>
      <c r="U59" s="54"/>
      <c r="V59" s="73"/>
      <c r="W59" s="55"/>
      <c r="X59" s="55"/>
      <c r="Y59" s="55"/>
      <c r="Z59" s="55"/>
      <c r="AA59" s="56"/>
    </row>
    <row r="60" spans="1:27" ht="60" x14ac:dyDescent="0.25">
      <c r="A60" s="20" t="s">
        <v>32</v>
      </c>
      <c r="B60" s="20" t="s">
        <v>9</v>
      </c>
      <c r="C60" s="20" t="s">
        <v>185</v>
      </c>
      <c r="D60" s="20" t="s">
        <v>105</v>
      </c>
      <c r="E60" s="80">
        <v>1</v>
      </c>
      <c r="F60" s="20">
        <v>70</v>
      </c>
      <c r="G60" s="82">
        <v>1</v>
      </c>
      <c r="H60" s="20">
        <f>F60*G60</f>
        <v>70</v>
      </c>
      <c r="I60" s="21" t="s">
        <v>188</v>
      </c>
      <c r="J60" s="20" t="s">
        <v>194</v>
      </c>
      <c r="K60" s="83"/>
      <c r="L60" s="30"/>
      <c r="M60" s="31"/>
      <c r="N60" s="31"/>
      <c r="O60" s="31"/>
      <c r="P60" s="31"/>
      <c r="Q60" s="31"/>
      <c r="R60" s="31"/>
      <c r="S60" s="31"/>
      <c r="T60" s="33"/>
      <c r="U60" s="34"/>
      <c r="V60" s="70"/>
      <c r="W60" s="35"/>
      <c r="X60" s="35"/>
      <c r="Y60" s="35"/>
      <c r="Z60" s="35"/>
      <c r="AA60" s="36"/>
    </row>
    <row r="61" spans="1:27" ht="60" x14ac:dyDescent="0.25">
      <c r="A61" s="20" t="s">
        <v>32</v>
      </c>
      <c r="B61" s="20" t="s">
        <v>9</v>
      </c>
      <c r="C61" s="20" t="s">
        <v>184</v>
      </c>
      <c r="D61" s="20" t="s">
        <v>105</v>
      </c>
      <c r="E61" s="80">
        <v>1</v>
      </c>
      <c r="F61" s="20">
        <v>156</v>
      </c>
      <c r="G61" s="82">
        <v>1</v>
      </c>
      <c r="H61" s="20">
        <f>F61*G61</f>
        <v>156</v>
      </c>
      <c r="I61" s="21" t="s">
        <v>189</v>
      </c>
      <c r="J61" s="20" t="s">
        <v>190</v>
      </c>
      <c r="K61" s="83"/>
      <c r="L61" s="30"/>
      <c r="M61" s="31"/>
      <c r="N61" s="31"/>
      <c r="O61" s="31"/>
      <c r="P61" s="31"/>
      <c r="Q61" s="31"/>
      <c r="R61" s="31"/>
      <c r="S61" s="31"/>
      <c r="T61" s="33"/>
      <c r="U61" s="34"/>
      <c r="V61" s="70"/>
      <c r="W61" s="35"/>
      <c r="X61" s="35"/>
      <c r="Y61" s="35"/>
      <c r="Z61" s="35"/>
      <c r="AA61" s="36"/>
    </row>
    <row r="62" spans="1:27" ht="60" x14ac:dyDescent="0.25">
      <c r="A62" s="20" t="s">
        <v>32</v>
      </c>
      <c r="B62" s="20" t="s">
        <v>9</v>
      </c>
      <c r="C62" s="20" t="s">
        <v>186</v>
      </c>
      <c r="D62" s="20" t="s">
        <v>105</v>
      </c>
      <c r="E62" s="80">
        <v>1</v>
      </c>
      <c r="F62" s="20">
        <v>156</v>
      </c>
      <c r="G62" s="82">
        <v>1</v>
      </c>
      <c r="H62" s="20">
        <f t="shared" ref="H62:H63" si="64">F62*G62</f>
        <v>156</v>
      </c>
      <c r="I62" s="21" t="s">
        <v>191</v>
      </c>
      <c r="J62" s="20" t="s">
        <v>190</v>
      </c>
      <c r="K62" s="83"/>
      <c r="L62" s="30"/>
      <c r="M62" s="31"/>
      <c r="N62" s="31"/>
      <c r="O62" s="31"/>
      <c r="P62" s="31"/>
      <c r="Q62" s="31"/>
      <c r="R62" s="31"/>
      <c r="S62" s="31"/>
      <c r="T62" s="33"/>
      <c r="U62" s="34"/>
      <c r="V62" s="70"/>
      <c r="W62" s="35"/>
      <c r="X62" s="35"/>
      <c r="Y62" s="35"/>
      <c r="Z62" s="35"/>
      <c r="AA62" s="36"/>
    </row>
    <row r="63" spans="1:27" ht="60" x14ac:dyDescent="0.25">
      <c r="A63" s="20" t="s">
        <v>32</v>
      </c>
      <c r="B63" s="20" t="s">
        <v>9</v>
      </c>
      <c r="C63" s="20" t="s">
        <v>187</v>
      </c>
      <c r="D63" s="20" t="s">
        <v>105</v>
      </c>
      <c r="E63" s="80">
        <v>1</v>
      </c>
      <c r="F63" s="20">
        <v>156</v>
      </c>
      <c r="G63" s="82">
        <v>1</v>
      </c>
      <c r="H63" s="20">
        <f t="shared" si="64"/>
        <v>156</v>
      </c>
      <c r="I63" s="21" t="s">
        <v>192</v>
      </c>
      <c r="J63" s="20" t="s">
        <v>190</v>
      </c>
      <c r="K63" s="83"/>
      <c r="L63" s="30"/>
      <c r="M63" s="31"/>
      <c r="N63" s="31"/>
      <c r="O63" s="31"/>
      <c r="P63" s="31"/>
      <c r="Q63" s="31"/>
      <c r="R63" s="31"/>
      <c r="S63" s="31"/>
      <c r="T63" s="33"/>
      <c r="U63" s="34"/>
      <c r="V63" s="70"/>
      <c r="W63" s="35"/>
      <c r="X63" s="35"/>
      <c r="Y63" s="35"/>
      <c r="Z63" s="35"/>
      <c r="AA63" s="36"/>
    </row>
    <row r="64" spans="1:27" s="77" customFormat="1" ht="45.75" thickBot="1" x14ac:dyDescent="0.3">
      <c r="A64" s="77" t="s">
        <v>32</v>
      </c>
      <c r="B64" s="77" t="s">
        <v>16</v>
      </c>
      <c r="C64" s="77" t="s">
        <v>87</v>
      </c>
      <c r="D64" s="77" t="s">
        <v>105</v>
      </c>
      <c r="E64" s="91">
        <v>1</v>
      </c>
      <c r="F64" s="77">
        <v>359</v>
      </c>
      <c r="G64" s="103">
        <v>1</v>
      </c>
      <c r="H64" s="77">
        <f>F64*G64</f>
        <v>359</v>
      </c>
      <c r="I64" s="104" t="s">
        <v>193</v>
      </c>
      <c r="J64" s="104" t="s">
        <v>86</v>
      </c>
      <c r="K64" s="93"/>
      <c r="L64" s="38"/>
      <c r="M64" s="39"/>
      <c r="N64" s="39"/>
      <c r="O64" s="39"/>
      <c r="P64" s="39"/>
      <c r="Q64" s="39"/>
      <c r="R64" s="39"/>
      <c r="S64" s="39"/>
      <c r="T64" s="40"/>
      <c r="U64" s="41"/>
      <c r="V64" s="71"/>
      <c r="W64" s="42"/>
      <c r="X64" s="42"/>
      <c r="Y64" s="42"/>
      <c r="Z64" s="42"/>
      <c r="AA64" s="43"/>
    </row>
    <row r="65" spans="1:27" ht="16.5" thickTop="1" thickBot="1" x14ac:dyDescent="0.3">
      <c r="A65" s="105" t="s">
        <v>16</v>
      </c>
      <c r="B65" s="105" t="s">
        <v>13</v>
      </c>
      <c r="C65" s="105"/>
      <c r="D65" s="105"/>
      <c r="E65" s="106"/>
      <c r="F65" s="105">
        <f>SUM(F60:F64)</f>
        <v>897</v>
      </c>
      <c r="G65" s="107"/>
      <c r="H65" s="105">
        <f>SUM(H62:H64)</f>
        <v>671</v>
      </c>
      <c r="I65" s="108"/>
      <c r="J65" s="105"/>
      <c r="K65" s="109"/>
      <c r="L65" s="52"/>
      <c r="M65" s="51"/>
      <c r="N65" s="51"/>
      <c r="O65" s="51"/>
      <c r="P65" s="51"/>
      <c r="Q65" s="51">
        <f>SUM(Q62:Q64)</f>
        <v>0</v>
      </c>
      <c r="R65" s="51">
        <f>SUM(R62:R64)</f>
        <v>0</v>
      </c>
      <c r="S65" s="51">
        <f>SUM(S62:S64)</f>
        <v>0</v>
      </c>
      <c r="T65" s="53"/>
      <c r="U65" s="54"/>
      <c r="V65" s="73"/>
      <c r="W65" s="55"/>
      <c r="X65" s="55"/>
      <c r="Y65" s="55"/>
      <c r="Z65" s="55"/>
      <c r="AA65" s="56"/>
    </row>
    <row r="66" spans="1:27" x14ac:dyDescent="0.25">
      <c r="A66" s="19" t="s">
        <v>16</v>
      </c>
      <c r="B66" s="19" t="s">
        <v>16</v>
      </c>
      <c r="C66" s="20" t="s">
        <v>37</v>
      </c>
      <c r="D66" s="19" t="s">
        <v>38</v>
      </c>
      <c r="E66" s="80">
        <v>1</v>
      </c>
      <c r="F66" s="20">
        <v>2074</v>
      </c>
      <c r="G66" s="82">
        <v>0</v>
      </c>
      <c r="H66" s="20">
        <f>F66*G66</f>
        <v>0</v>
      </c>
      <c r="I66" s="21" t="s">
        <v>39</v>
      </c>
      <c r="J66" s="20" t="s">
        <v>39</v>
      </c>
      <c r="K66" s="83"/>
      <c r="L66" s="30"/>
      <c r="M66" s="31"/>
      <c r="N66" s="31"/>
      <c r="O66" s="31"/>
      <c r="P66" s="31"/>
      <c r="Q66" s="31">
        <f t="shared" ref="Q66:R68" si="65">L66+N66</f>
        <v>0</v>
      </c>
      <c r="R66" s="31">
        <f t="shared" si="65"/>
        <v>0</v>
      </c>
      <c r="S66" s="31">
        <f>R66*G66</f>
        <v>0</v>
      </c>
      <c r="T66" s="33">
        <f>R66/F66</f>
        <v>0</v>
      </c>
      <c r="U66" s="34">
        <f>tegevuskava!F66-SUM(V66:AA66)</f>
        <v>2074</v>
      </c>
      <c r="V66" s="70"/>
      <c r="W66" s="35"/>
      <c r="X66" s="35"/>
      <c r="Y66" s="35"/>
      <c r="Z66" s="35"/>
      <c r="AA66" s="36"/>
    </row>
    <row r="67" spans="1:27" ht="30" x14ac:dyDescent="0.25">
      <c r="A67" s="19" t="s">
        <v>16</v>
      </c>
      <c r="B67" s="19" t="s">
        <v>16</v>
      </c>
      <c r="C67" s="19" t="s">
        <v>183</v>
      </c>
      <c r="D67" s="19" t="s">
        <v>38</v>
      </c>
      <c r="E67" s="80">
        <v>1</v>
      </c>
      <c r="F67" s="20">
        <v>1794</v>
      </c>
      <c r="G67" s="82">
        <v>0</v>
      </c>
      <c r="H67" s="20">
        <f>F67*G67</f>
        <v>0</v>
      </c>
      <c r="I67" s="21" t="s">
        <v>39</v>
      </c>
      <c r="J67" s="20" t="s">
        <v>39</v>
      </c>
      <c r="K67" s="83"/>
      <c r="L67" s="30"/>
      <c r="M67" s="31"/>
      <c r="N67" s="31"/>
      <c r="O67" s="31"/>
      <c r="P67" s="31"/>
      <c r="Q67" s="31">
        <f t="shared" si="65"/>
        <v>0</v>
      </c>
      <c r="R67" s="31">
        <f t="shared" si="65"/>
        <v>0</v>
      </c>
      <c r="S67" s="31">
        <f>R67*G67</f>
        <v>0</v>
      </c>
      <c r="T67" s="33">
        <f>R67/F67</f>
        <v>0</v>
      </c>
      <c r="U67" s="34">
        <f>tegevuskava!F67-SUM(V67:AA67)</f>
        <v>1794</v>
      </c>
      <c r="V67" s="70"/>
      <c r="W67" s="35"/>
      <c r="X67" s="35"/>
      <c r="Y67" s="35"/>
      <c r="Z67" s="35"/>
      <c r="AA67" s="36"/>
    </row>
    <row r="68" spans="1:27" ht="15.75" thickBot="1" x14ac:dyDescent="0.3">
      <c r="A68" s="77" t="s">
        <v>16</v>
      </c>
      <c r="B68" s="77"/>
      <c r="C68" s="77"/>
      <c r="D68" s="77"/>
      <c r="E68" s="91"/>
      <c r="F68" s="77"/>
      <c r="G68" s="103">
        <v>0</v>
      </c>
      <c r="H68" s="77">
        <f>F68*G68</f>
        <v>0</v>
      </c>
      <c r="I68" s="104"/>
      <c r="J68" s="77"/>
      <c r="K68" s="93"/>
      <c r="L68" s="38"/>
      <c r="M68" s="39"/>
      <c r="N68" s="39"/>
      <c r="O68" s="39"/>
      <c r="P68" s="39"/>
      <c r="Q68" s="39">
        <f t="shared" si="65"/>
        <v>0</v>
      </c>
      <c r="R68" s="39">
        <f t="shared" si="65"/>
        <v>0</v>
      </c>
      <c r="S68" s="39">
        <f>R68*G68</f>
        <v>0</v>
      </c>
      <c r="T68" s="40" t="e">
        <f>R68/F68</f>
        <v>#DIV/0!</v>
      </c>
      <c r="U68" s="41">
        <f>tegevuskava!F68-SUM(V68:AA68)</f>
        <v>0</v>
      </c>
      <c r="V68" s="71"/>
      <c r="W68" s="42"/>
      <c r="X68" s="42"/>
      <c r="Y68" s="42"/>
      <c r="Z68" s="42"/>
      <c r="AA68" s="43"/>
    </row>
    <row r="69" spans="1:27" ht="16.5" thickTop="1" thickBot="1" x14ac:dyDescent="0.3">
      <c r="A69" s="105" t="s">
        <v>16</v>
      </c>
      <c r="B69" s="105" t="s">
        <v>13</v>
      </c>
      <c r="C69" s="105"/>
      <c r="D69" s="105"/>
      <c r="E69" s="106"/>
      <c r="F69" s="105"/>
      <c r="G69" s="107"/>
      <c r="H69" s="105">
        <f>SUM(H66:H68)</f>
        <v>0</v>
      </c>
      <c r="I69" s="108"/>
      <c r="J69" s="105"/>
      <c r="K69" s="109"/>
      <c r="L69" s="52"/>
      <c r="M69" s="51"/>
      <c r="N69" s="51"/>
      <c r="O69" s="51"/>
      <c r="P69" s="51"/>
      <c r="Q69" s="51">
        <f>SUM(Q66:Q68)</f>
        <v>0</v>
      </c>
      <c r="R69" s="51">
        <f>SUM(R66:R68)</f>
        <v>0</v>
      </c>
      <c r="S69" s="51">
        <f>SUM(S66:S68)</f>
        <v>0</v>
      </c>
      <c r="T69" s="53"/>
      <c r="U69" s="54"/>
      <c r="V69" s="73"/>
      <c r="W69" s="55"/>
      <c r="X69" s="55"/>
      <c r="Y69" s="55"/>
      <c r="Z69" s="55"/>
      <c r="AA69" s="56"/>
    </row>
    <row r="70" spans="1:27" x14ac:dyDescent="0.25">
      <c r="A70" s="20"/>
      <c r="B70" s="20"/>
      <c r="C70" s="20"/>
      <c r="D70" s="20"/>
      <c r="E70" s="80"/>
      <c r="F70" s="20"/>
      <c r="G70" s="82"/>
      <c r="H70" s="20"/>
      <c r="I70" s="21"/>
      <c r="J70" s="20"/>
      <c r="K70" s="83"/>
      <c r="L70" s="30"/>
      <c r="M70" s="31"/>
      <c r="N70" s="31"/>
      <c r="O70" s="31"/>
      <c r="P70" s="31"/>
      <c r="Q70" s="31"/>
      <c r="R70" s="31"/>
      <c r="S70" s="31"/>
      <c r="T70" s="33"/>
      <c r="U70" s="34"/>
      <c r="V70" s="70"/>
      <c r="W70" s="35"/>
      <c r="X70" s="35"/>
      <c r="Y70" s="35"/>
      <c r="Z70" s="35"/>
      <c r="AA70" s="36"/>
    </row>
    <row r="71" spans="1:27" x14ac:dyDescent="0.25">
      <c r="A71" s="19" t="s">
        <v>14</v>
      </c>
      <c r="B71" s="19" t="s">
        <v>15</v>
      </c>
      <c r="C71" s="19" t="s">
        <v>40</v>
      </c>
      <c r="D71" s="19" t="s">
        <v>38</v>
      </c>
      <c r="E71" s="80">
        <v>1</v>
      </c>
      <c r="F71" s="20">
        <v>801</v>
      </c>
      <c r="G71" s="110">
        <f>$B$82</f>
        <v>0.9254217397682265</v>
      </c>
      <c r="H71" s="111">
        <f>ROUND(F71*G71,1)</f>
        <v>741.3</v>
      </c>
      <c r="I71" s="21"/>
      <c r="J71" s="20"/>
      <c r="K71" s="83"/>
      <c r="L71" s="30"/>
      <c r="M71" s="31"/>
      <c r="N71" s="31"/>
      <c r="O71" s="31"/>
      <c r="P71" s="31"/>
      <c r="Q71" s="31">
        <f t="shared" ref="Q71:R77" si="66">L71+N71</f>
        <v>0</v>
      </c>
      <c r="R71" s="31">
        <f t="shared" si="66"/>
        <v>0</v>
      </c>
      <c r="S71" s="31">
        <f t="shared" ref="S71:S77" si="67">R71*G71</f>
        <v>0</v>
      </c>
      <c r="T71" s="57">
        <f t="shared" ref="T71:T77" si="68">R71/F71</f>
        <v>0</v>
      </c>
      <c r="U71" s="34">
        <f>tegevuskava!F71-SUM(V71:AA71)</f>
        <v>801</v>
      </c>
      <c r="V71" s="74"/>
      <c r="W71" s="58"/>
      <c r="X71" s="58"/>
      <c r="Y71" s="58"/>
      <c r="Z71" s="58"/>
      <c r="AA71" s="59"/>
    </row>
    <row r="72" spans="1:27" x14ac:dyDescent="0.25">
      <c r="A72" s="19" t="s">
        <v>14</v>
      </c>
      <c r="B72" s="19" t="s">
        <v>15</v>
      </c>
      <c r="C72" s="19" t="s">
        <v>19</v>
      </c>
      <c r="D72" s="19" t="s">
        <v>38</v>
      </c>
      <c r="E72" s="80"/>
      <c r="F72" s="20"/>
      <c r="G72" s="110">
        <f>$B$82</f>
        <v>0.9254217397682265</v>
      </c>
      <c r="H72" s="111">
        <f t="shared" ref="H72:H77" si="69">ROUND(F72*G72,1)</f>
        <v>0</v>
      </c>
      <c r="I72" s="21"/>
      <c r="J72" s="20"/>
      <c r="K72" s="83"/>
      <c r="L72" s="30"/>
      <c r="M72" s="31"/>
      <c r="N72" s="31"/>
      <c r="O72" s="31"/>
      <c r="P72" s="31"/>
      <c r="Q72" s="31">
        <f t="shared" si="66"/>
        <v>0</v>
      </c>
      <c r="R72" s="31">
        <f t="shared" si="66"/>
        <v>0</v>
      </c>
      <c r="S72" s="31">
        <f t="shared" si="67"/>
        <v>0</v>
      </c>
      <c r="T72" s="57" t="e">
        <f t="shared" si="68"/>
        <v>#DIV/0!</v>
      </c>
      <c r="U72" s="34">
        <f>tegevuskava!F72-SUM(V72:AA72)</f>
        <v>0</v>
      </c>
      <c r="V72" s="74"/>
      <c r="W72" s="58"/>
      <c r="X72" s="58"/>
      <c r="Y72" s="58"/>
      <c r="Z72" s="58"/>
      <c r="AA72" s="59"/>
    </row>
    <row r="73" spans="1:27" x14ac:dyDescent="0.25">
      <c r="A73" s="19" t="s">
        <v>14</v>
      </c>
      <c r="B73" s="19" t="s">
        <v>15</v>
      </c>
      <c r="C73" s="112" t="s">
        <v>20</v>
      </c>
      <c r="D73" s="19" t="s">
        <v>38</v>
      </c>
      <c r="E73" s="80"/>
      <c r="F73" s="20"/>
      <c r="G73" s="110">
        <f>$B$82</f>
        <v>0.9254217397682265</v>
      </c>
      <c r="H73" s="113">
        <f t="shared" si="69"/>
        <v>0</v>
      </c>
      <c r="I73" s="21"/>
      <c r="J73" s="20"/>
      <c r="K73" s="83"/>
      <c r="L73" s="30"/>
      <c r="M73" s="31"/>
      <c r="N73" s="31"/>
      <c r="O73" s="31"/>
      <c r="P73" s="31"/>
      <c r="Q73" s="31">
        <f t="shared" si="66"/>
        <v>0</v>
      </c>
      <c r="R73" s="31">
        <f t="shared" si="66"/>
        <v>0</v>
      </c>
      <c r="S73" s="31">
        <f t="shared" si="67"/>
        <v>0</v>
      </c>
      <c r="T73" s="32" t="e">
        <f t="shared" si="68"/>
        <v>#DIV/0!</v>
      </c>
      <c r="U73" s="34">
        <f>tegevuskava!F73-SUM(V73:AA73)</f>
        <v>0</v>
      </c>
      <c r="V73" s="74"/>
      <c r="W73" s="58"/>
      <c r="X73" s="58"/>
      <c r="Y73" s="58"/>
      <c r="Z73" s="58"/>
      <c r="AA73" s="59"/>
    </row>
    <row r="74" spans="1:27" ht="30" x14ac:dyDescent="0.25">
      <c r="A74" s="20" t="s">
        <v>14</v>
      </c>
      <c r="B74" s="20" t="s">
        <v>16</v>
      </c>
      <c r="C74" s="20" t="s">
        <v>54</v>
      </c>
      <c r="D74" s="83" t="s">
        <v>55</v>
      </c>
      <c r="E74" s="80"/>
      <c r="F74" s="20"/>
      <c r="G74" s="110">
        <f>$B$82</f>
        <v>0.9254217397682265</v>
      </c>
      <c r="H74" s="113">
        <f t="shared" si="69"/>
        <v>0</v>
      </c>
      <c r="I74" s="21"/>
      <c r="J74" s="20"/>
      <c r="K74" s="83"/>
      <c r="L74" s="30"/>
      <c r="M74" s="31"/>
      <c r="N74" s="31"/>
      <c r="O74" s="31"/>
      <c r="P74" s="31"/>
      <c r="Q74" s="31">
        <f t="shared" si="66"/>
        <v>0</v>
      </c>
      <c r="R74" s="31">
        <f t="shared" si="66"/>
        <v>0</v>
      </c>
      <c r="S74" s="31">
        <f t="shared" si="67"/>
        <v>0</v>
      </c>
      <c r="T74" s="32" t="e">
        <f t="shared" si="68"/>
        <v>#DIV/0!</v>
      </c>
      <c r="U74" s="34">
        <f>tegevuskava!F74-SUM(V74:AA74)</f>
        <v>0</v>
      </c>
      <c r="V74" s="74"/>
      <c r="W74" s="58"/>
      <c r="X74" s="58"/>
      <c r="Y74" s="58"/>
      <c r="Z74" s="58"/>
      <c r="AA74" s="59"/>
    </row>
    <row r="75" spans="1:27" ht="45" x14ac:dyDescent="0.25">
      <c r="A75" s="19" t="s">
        <v>14</v>
      </c>
      <c r="B75" s="19" t="s">
        <v>10</v>
      </c>
      <c r="C75" s="19" t="s">
        <v>51</v>
      </c>
      <c r="D75" s="19" t="s">
        <v>53</v>
      </c>
      <c r="E75" s="80">
        <v>1</v>
      </c>
      <c r="F75" s="20">
        <v>16</v>
      </c>
      <c r="G75" s="110">
        <f>$B$82</f>
        <v>0.9254217397682265</v>
      </c>
      <c r="H75" s="20">
        <f t="shared" si="69"/>
        <v>14.8</v>
      </c>
      <c r="I75" s="21"/>
      <c r="J75" s="20"/>
      <c r="K75" s="83"/>
      <c r="L75" s="31"/>
      <c r="M75" s="31"/>
      <c r="N75" s="31"/>
      <c r="O75" s="31"/>
      <c r="P75" s="31"/>
      <c r="Q75" s="31">
        <f t="shared" si="66"/>
        <v>0</v>
      </c>
      <c r="R75" s="31">
        <f t="shared" si="66"/>
        <v>0</v>
      </c>
      <c r="S75" s="31">
        <f t="shared" si="67"/>
        <v>0</v>
      </c>
      <c r="T75" s="33">
        <f t="shared" si="68"/>
        <v>0</v>
      </c>
      <c r="U75" s="60">
        <f>tegevuskava!F75-SUM(V75:AA75)</f>
        <v>16</v>
      </c>
      <c r="V75" s="70"/>
      <c r="W75" s="35"/>
      <c r="X75" s="35"/>
      <c r="Y75" s="35"/>
      <c r="Z75" s="35"/>
      <c r="AA75" s="36"/>
    </row>
    <row r="76" spans="1:27" ht="60" x14ac:dyDescent="0.25">
      <c r="A76" s="19" t="s">
        <v>14</v>
      </c>
      <c r="B76" s="19" t="s">
        <v>10</v>
      </c>
      <c r="C76" s="90" t="s">
        <v>52</v>
      </c>
      <c r="D76" s="19" t="s">
        <v>53</v>
      </c>
      <c r="E76" s="80">
        <v>1</v>
      </c>
      <c r="F76" s="20">
        <v>64</v>
      </c>
      <c r="G76" s="110">
        <v>1</v>
      </c>
      <c r="H76" s="20">
        <f t="shared" si="69"/>
        <v>64</v>
      </c>
      <c r="I76" s="21"/>
      <c r="J76" s="20"/>
      <c r="K76" s="83"/>
      <c r="L76" s="30"/>
      <c r="M76" s="31"/>
      <c r="N76" s="31"/>
      <c r="O76" s="31"/>
      <c r="P76" s="31"/>
      <c r="Q76" s="31">
        <f t="shared" si="66"/>
        <v>0</v>
      </c>
      <c r="R76" s="31">
        <f t="shared" si="66"/>
        <v>0</v>
      </c>
      <c r="S76" s="31">
        <f t="shared" si="67"/>
        <v>0</v>
      </c>
      <c r="T76" s="33">
        <f t="shared" si="68"/>
        <v>0</v>
      </c>
      <c r="U76" s="34">
        <f>tegevuskava!F76-SUM(V76:AA76)</f>
        <v>64</v>
      </c>
      <c r="V76" s="70"/>
      <c r="W76" s="35"/>
      <c r="X76" s="35"/>
      <c r="Y76" s="35"/>
      <c r="Z76" s="35"/>
      <c r="AA76" s="36"/>
    </row>
    <row r="77" spans="1:27" ht="30.75" thickBot="1" x14ac:dyDescent="0.3">
      <c r="A77" s="77" t="s">
        <v>14</v>
      </c>
      <c r="B77" s="77" t="s">
        <v>10</v>
      </c>
      <c r="C77" s="77" t="s">
        <v>50</v>
      </c>
      <c r="D77" s="77" t="s">
        <v>53</v>
      </c>
      <c r="E77" s="91">
        <v>1</v>
      </c>
      <c r="F77" s="77">
        <v>16</v>
      </c>
      <c r="G77" s="114">
        <f>$B$82</f>
        <v>0.9254217397682265</v>
      </c>
      <c r="H77" s="77">
        <f t="shared" si="69"/>
        <v>14.8</v>
      </c>
      <c r="I77" s="104"/>
      <c r="J77" s="77"/>
      <c r="K77" s="93"/>
      <c r="L77" s="38"/>
      <c r="M77" s="39"/>
      <c r="N77" s="39"/>
      <c r="O77" s="39"/>
      <c r="P77" s="39"/>
      <c r="Q77" s="39">
        <f t="shared" si="66"/>
        <v>0</v>
      </c>
      <c r="R77" s="39">
        <f t="shared" si="66"/>
        <v>0</v>
      </c>
      <c r="S77" s="39">
        <f t="shared" si="67"/>
        <v>0</v>
      </c>
      <c r="T77" s="40">
        <f t="shared" si="68"/>
        <v>0</v>
      </c>
      <c r="U77" s="41">
        <f>tegevuskava!F77-SUM(V77:AA77)</f>
        <v>16</v>
      </c>
      <c r="V77" s="71"/>
      <c r="W77" s="42"/>
      <c r="X77" s="42"/>
      <c r="Y77" s="42"/>
      <c r="Z77" s="42"/>
      <c r="AA77" s="43"/>
    </row>
    <row r="78" spans="1:27" ht="16.5" thickTop="1" thickBot="1" x14ac:dyDescent="0.3">
      <c r="A78" s="105" t="s">
        <v>45</v>
      </c>
      <c r="B78" s="105" t="s">
        <v>13</v>
      </c>
      <c r="C78" s="105"/>
      <c r="D78" s="105"/>
      <c r="E78" s="106"/>
      <c r="F78" s="105">
        <f>SUM(F71:F77)</f>
        <v>897</v>
      </c>
      <c r="G78" s="107"/>
      <c r="H78" s="115">
        <f>SUM(H71:H77)</f>
        <v>834.89999999999986</v>
      </c>
      <c r="I78" s="108"/>
      <c r="J78" s="105"/>
      <c r="K78" s="109"/>
      <c r="L78" s="52"/>
      <c r="M78" s="51"/>
      <c r="N78" s="51"/>
      <c r="O78" s="51"/>
      <c r="P78" s="51"/>
      <c r="Q78" s="51">
        <f>SUM(Q71:Q74)</f>
        <v>0</v>
      </c>
      <c r="R78" s="51">
        <f>SUM(R71:R74)</f>
        <v>0</v>
      </c>
      <c r="S78" s="51">
        <f>SUM(S71:S74)</f>
        <v>0</v>
      </c>
      <c r="T78" s="53"/>
      <c r="U78" s="61"/>
      <c r="V78" s="75"/>
      <c r="W78" s="61"/>
      <c r="X78" s="61"/>
      <c r="Y78" s="61"/>
      <c r="Z78" s="61"/>
      <c r="AA78" s="62"/>
    </row>
    <row r="79" spans="1:27" s="24" customFormat="1" x14ac:dyDescent="0.25">
      <c r="A79" s="63"/>
      <c r="B79" s="63"/>
      <c r="C79" s="28"/>
      <c r="D79" s="63"/>
      <c r="E79" s="63"/>
      <c r="F79" s="63"/>
      <c r="G79" s="63"/>
      <c r="H79" s="63"/>
      <c r="I79" s="37"/>
      <c r="J79" s="63"/>
      <c r="K79" s="63"/>
      <c r="L79" s="63"/>
      <c r="M79" s="63"/>
      <c r="N79" s="63"/>
      <c r="O79" s="63"/>
      <c r="P79" s="63"/>
      <c r="Q79" s="63"/>
      <c r="R79" s="63"/>
      <c r="S79" s="63"/>
      <c r="T79" s="63"/>
      <c r="U79" s="63"/>
      <c r="V79" s="76"/>
      <c r="W79" s="63"/>
      <c r="X79" s="63"/>
      <c r="Y79" s="63"/>
      <c r="Z79" s="63"/>
      <c r="AA79" s="63"/>
    </row>
    <row r="80" spans="1:27" s="24" customFormat="1" x14ac:dyDescent="0.25">
      <c r="A80" s="63"/>
      <c r="B80" s="63"/>
      <c r="C80" s="28"/>
      <c r="D80" s="63"/>
      <c r="E80" s="63"/>
      <c r="F80" s="63"/>
      <c r="G80" s="63"/>
      <c r="H80" s="63"/>
      <c r="I80" s="37"/>
      <c r="J80" s="63"/>
      <c r="K80" s="63"/>
      <c r="L80" s="63"/>
      <c r="M80" s="63"/>
      <c r="N80" s="63"/>
      <c r="O80" s="63"/>
      <c r="P80" s="63"/>
      <c r="Q80" s="63"/>
      <c r="R80" s="63"/>
      <c r="S80" s="63"/>
      <c r="T80" s="63"/>
      <c r="U80" s="63"/>
      <c r="V80" s="76"/>
      <c r="W80" s="63"/>
      <c r="X80" s="63"/>
      <c r="Y80" s="63"/>
      <c r="Z80" s="63"/>
      <c r="AA80" s="63"/>
    </row>
    <row r="81" spans="1:9" ht="15.75" thickBot="1" x14ac:dyDescent="0.3"/>
    <row r="82" spans="1:9" x14ac:dyDescent="0.25">
      <c r="A82" s="25" t="s">
        <v>90</v>
      </c>
      <c r="B82" s="26">
        <f>B84/B83</f>
        <v>0.9254217397682265</v>
      </c>
    </row>
    <row r="83" spans="1:9" ht="75" x14ac:dyDescent="0.25">
      <c r="A83" s="65" t="s">
        <v>41</v>
      </c>
      <c r="B83" s="66">
        <f>SUM(F69+F59+F45+F28)</f>
        <v>6817</v>
      </c>
      <c r="I83" s="50"/>
    </row>
    <row r="84" spans="1:9" ht="75.75" thickBot="1" x14ac:dyDescent="0.3">
      <c r="A84" s="67" t="s">
        <v>42</v>
      </c>
      <c r="B84" s="68">
        <f>SUM(H69+H59+H45+H28)</f>
        <v>6308.6</v>
      </c>
    </row>
    <row r="87" spans="1:9" ht="34.5" customHeight="1" x14ac:dyDescent="0.25">
      <c r="A87" s="28" t="s">
        <v>208</v>
      </c>
      <c r="C87" s="126">
        <v>98098.42</v>
      </c>
    </row>
    <row r="88" spans="1:9" x14ac:dyDescent="0.25">
      <c r="C88" s="127">
        <f>C87/B84</f>
        <v>15.549950860729796</v>
      </c>
    </row>
  </sheetData>
  <mergeCells count="7">
    <mergeCell ref="A1:D1"/>
    <mergeCell ref="W1:AA1"/>
    <mergeCell ref="L1:T1"/>
    <mergeCell ref="E2:K2"/>
    <mergeCell ref="N2:O2"/>
    <mergeCell ref="E1:K1"/>
    <mergeCell ref="L2:M2"/>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H21" sqref="H21"/>
    </sheetView>
  </sheetViews>
  <sheetFormatPr defaultRowHeight="15" x14ac:dyDescent="0.25"/>
  <cols>
    <col min="1" max="1" width="12.28515625" bestFit="1" customWidth="1"/>
  </cols>
  <sheetData>
    <row r="1" spans="1:8" ht="45.75" thickBot="1" x14ac:dyDescent="0.3">
      <c r="A1" s="5" t="s">
        <v>35</v>
      </c>
      <c r="B1" s="6" t="str">
        <f>tegevuskava!V3</f>
        <v>Ivi</v>
      </c>
      <c r="C1" s="6" t="str">
        <f>tegevuskava!W3</f>
        <v>Terje</v>
      </c>
      <c r="D1" s="6" t="str">
        <f>tegevuskava!X3</f>
        <v>inimene 3</v>
      </c>
      <c r="E1" s="6" t="str">
        <f>tegevuskava!Y3</f>
        <v>inimene 4</v>
      </c>
      <c r="F1" s="6" t="str">
        <f>tegevuskava!Z3</f>
        <v>inimene 5</v>
      </c>
      <c r="G1" s="7" t="str">
        <f>tegevuskava!AA3</f>
        <v>inimene 6</v>
      </c>
      <c r="H1" s="17" t="s">
        <v>47</v>
      </c>
    </row>
    <row r="2" spans="1:8" ht="14.25" x14ac:dyDescent="0.25">
      <c r="A2" s="1" t="s">
        <v>5</v>
      </c>
      <c r="B2" s="3">
        <f>(SUMIFS(tegevuskava!V$4:V$470,tegevuskava!$A$4:$A$470,$A$2))/tegevuskava!$V$1</f>
        <v>1.8504027617951668</v>
      </c>
      <c r="C2" s="3">
        <f>(SUMIFS(tegevuskava!W$4:W$468,tegevuskava!$A$4:$A$468,$A$2))/tegevuskava!$V$1</f>
        <v>1.5707710011507481</v>
      </c>
      <c r="D2" s="3">
        <f>(SUMIFS(tegevuskava!X$4:X$468,tegevuskava!$A$4:$A$468,$A$2))/tegevuskava!$V$1</f>
        <v>0</v>
      </c>
      <c r="E2" s="3">
        <f>(SUMIFS(tegevuskava!Y$4:Y$468,tegevuskava!$A$4:$A$468,$A$2))/tegevuskava!$V$1</f>
        <v>0</v>
      </c>
      <c r="F2" s="3">
        <f>(SUMIFS(tegevuskava!Z$4:Z$468,tegevuskava!$A$4:$A$468,$A$2))/tegevuskava!$V$1</f>
        <v>0</v>
      </c>
      <c r="G2" s="4">
        <f>(SUMIFS(tegevuskava!AA$4:AA$468,tegevuskava!$A$4:$A$468,$A$2))/tegevuskava!$V$1</f>
        <v>0</v>
      </c>
      <c r="H2" s="14">
        <f>SUM(B2:G2)</f>
        <v>3.4211737629459149</v>
      </c>
    </row>
    <row r="3" spans="1:8" x14ac:dyDescent="0.25">
      <c r="A3" s="1" t="s">
        <v>11</v>
      </c>
      <c r="B3" s="3">
        <f>SUMIFS(tegevuskava!V$4:$V$468,tegevuskava!$A$4:$A$468,$A$3)/tegevuskava!$V$1</f>
        <v>0</v>
      </c>
      <c r="C3" s="3">
        <f>SUMIFS(tegevuskava!W$4:W$468,tegevuskava!$A$4:$A$468,$A$3)/tegevuskava!$V$1</f>
        <v>0</v>
      </c>
      <c r="D3" s="3">
        <f>SUMIFS(tegevuskava!X$4:X$468,tegevuskava!$A$4:$A$468,$A$3)/tegevuskava!$V$1</f>
        <v>0</v>
      </c>
      <c r="E3" s="3">
        <f>SUMIFS(tegevuskava!Y$4:Y$471,tegevuskava!$A$4:$A$471,$A$3)/tegevuskava!$V$1</f>
        <v>0</v>
      </c>
      <c r="F3" s="3">
        <f>SUMIFS(tegevuskava!Z$4:Z$471,tegevuskava!$A$4:$A$471,$A$3)/tegevuskava!$V$1</f>
        <v>0</v>
      </c>
      <c r="G3" s="4">
        <f>SUMIFS(tegevuskava!AA$4:AA$471,tegevuskava!$A$4:$A$471,$A$3)/tegevuskava!$V$1</f>
        <v>0</v>
      </c>
      <c r="H3" s="15">
        <f t="shared" ref="H3:H7" si="0">SUM(B3:G3)</f>
        <v>0</v>
      </c>
    </row>
    <row r="4" spans="1:8" ht="14.25" x14ac:dyDescent="0.25">
      <c r="A4" s="1" t="s">
        <v>12</v>
      </c>
      <c r="B4" s="3">
        <f>SUMIFS(tegevuskava!V$4:$V$471,tegevuskava!$A$4:$A$471,$A$4)/tegevuskava!$V$1</f>
        <v>0</v>
      </c>
      <c r="C4" s="3">
        <f>SUMIFS(tegevuskava!W$4:W$471,tegevuskava!$A$4:$A$471,$A$4)/tegevuskava!$V$1</f>
        <v>0</v>
      </c>
      <c r="D4" s="3">
        <f>SUMIFS(tegevuskava!X$4:X$471,tegevuskava!$A$4:$A$471,$A$4)/tegevuskava!$V$1</f>
        <v>0</v>
      </c>
      <c r="E4" s="3">
        <f>SUMIFS(tegevuskava!Y$4:Y$471,tegevuskava!$A$4:$A$471,$A$4)/tegevuskava!$V$1</f>
        <v>0</v>
      </c>
      <c r="F4" s="3">
        <f>SUMIFS(tegevuskava!Z$4:Z$471,tegevuskava!$A$4:$A$471,$A$4)/tegevuskava!$V$1</f>
        <v>0</v>
      </c>
      <c r="G4" s="4">
        <f>SUMIFS(tegevuskava!AA$4:AA$471,tegevuskava!$A$4:$A$471,$A$4)/tegevuskava!$V$1</f>
        <v>0</v>
      </c>
      <c r="H4" s="15">
        <f t="shared" si="0"/>
        <v>0</v>
      </c>
    </row>
    <row r="5" spans="1:8" ht="14.25" x14ac:dyDescent="0.25">
      <c r="A5" s="2" t="s">
        <v>32</v>
      </c>
      <c r="B5" s="3">
        <f>SUMIFS(tegevuskava!V$4:V$471,tegevuskava!$A$4:$A$471,$A$5)/tegevuskava!$V$1</f>
        <v>0</v>
      </c>
      <c r="C5" s="3">
        <f>SUMIFS(tegevuskava!W$4:W$471,tegevuskava!$A$4:$A$471,$A$5)/tegevuskava!$V$1</f>
        <v>0</v>
      </c>
      <c r="D5" s="3">
        <f>SUMIFS(tegevuskava!X$4:X$471,tegevuskava!$A$4:$A$471,$A$5)/tegevuskava!$V$1</f>
        <v>0</v>
      </c>
      <c r="E5" s="3">
        <f>SUMIFS(tegevuskava!Y$4:Y$471,tegevuskava!$A$4:$A$471,$A$5)/tegevuskava!$V$1</f>
        <v>0</v>
      </c>
      <c r="F5" s="3">
        <f>SUMIFS(tegevuskava!Z$4:Z$471,tegevuskava!$A$4:$A$471,$A$5)/tegevuskava!$V$1</f>
        <v>0</v>
      </c>
      <c r="G5" s="4">
        <f>SUMIFS(tegevuskava!AA$4:AA$471,tegevuskava!$A$4:$A$471,$A$5)/tegevuskava!$V$1</f>
        <v>0</v>
      </c>
      <c r="H5" s="15">
        <f t="shared" si="0"/>
        <v>0</v>
      </c>
    </row>
    <row r="6" spans="1:8" x14ac:dyDescent="0.25">
      <c r="A6" s="1" t="s">
        <v>16</v>
      </c>
      <c r="B6" s="3">
        <f>SUMIFS(tegevuskava!V$4:V$471,tegevuskava!$A$4:$A$471,$A$6)/tegevuskava!$V$1</f>
        <v>0</v>
      </c>
      <c r="C6" s="3">
        <f>SUMIFS(tegevuskava!W$4:W$471,tegevuskava!$A$4:$A$471,$A$6)/tegevuskava!$V$1</f>
        <v>0</v>
      </c>
      <c r="D6" s="3">
        <f>SUMIFS(tegevuskava!X$4:X$471,tegevuskava!$A$4:$A$471,$A$6)/tegevuskava!$V$1</f>
        <v>0</v>
      </c>
      <c r="E6" s="3">
        <f>SUMIFS(tegevuskava!Y$4:Y$471,tegevuskava!$A$4:$A$471,$A$6)/tegevuskava!$V$1</f>
        <v>0</v>
      </c>
      <c r="F6" s="3">
        <f>SUMIFS(tegevuskava!Z$4:Z$471,tegevuskava!$A$4:$A$471,$A$6)/tegevuskava!$V$1</f>
        <v>0</v>
      </c>
      <c r="G6" s="4">
        <f>SUMIFS(tegevuskava!AA$4:AA$471,tegevuskava!$A$4:$A$471,$A$6)/tegevuskava!$V$1</f>
        <v>0</v>
      </c>
      <c r="H6" s="15">
        <f t="shared" si="0"/>
        <v>0</v>
      </c>
    </row>
    <row r="7" spans="1:8" ht="15.75" thickBot="1" x14ac:dyDescent="0.3">
      <c r="A7" s="11" t="s">
        <v>14</v>
      </c>
      <c r="B7" s="12">
        <f>SUMIFS(tegevuskava!V$4:V$471,tegevuskava!$A$4:$A$471,$A$7)/tegevuskava!$V$1</f>
        <v>0</v>
      </c>
      <c r="C7" s="12">
        <f>SUMIFS(tegevuskava!W$4:W$471,tegevuskava!$A$4:$A$471,$A$7)/tegevuskava!$V$1</f>
        <v>0</v>
      </c>
      <c r="D7" s="12">
        <f>SUMIFS(tegevuskava!X$4:X$471,tegevuskava!$A$4:$A$471,$A$7)/tegevuskava!$V$1</f>
        <v>0</v>
      </c>
      <c r="E7" s="12">
        <f>SUMIFS(tegevuskava!Y$4:Y$471,tegevuskava!$A$4:$A$471,$A$7)/tegevuskava!$V$1</f>
        <v>0</v>
      </c>
      <c r="F7" s="12">
        <f>SUMIFS(tegevuskava!Z$4:Z$471,tegevuskava!$A$4:$A$471,$A$7)/tegevuskava!$V$1</f>
        <v>0</v>
      </c>
      <c r="G7" s="13">
        <f>SUMIFS(tegevuskava!AA$4:AA$471,tegevuskava!$A$4:$A$471,$A$7)/tegevuskava!$V$1</f>
        <v>0</v>
      </c>
      <c r="H7" s="16">
        <f t="shared" si="0"/>
        <v>0</v>
      </c>
    </row>
    <row r="8" spans="1:8" ht="16.5" thickTop="1" thickBot="1" x14ac:dyDescent="0.3">
      <c r="A8" s="8" t="s">
        <v>36</v>
      </c>
      <c r="B8" s="9">
        <f t="shared" ref="B8:G8" si="1">ROUND(SUM(B2:B7),1)</f>
        <v>1.9</v>
      </c>
      <c r="C8" s="9">
        <f t="shared" si="1"/>
        <v>1.6</v>
      </c>
      <c r="D8" s="9">
        <f t="shared" si="1"/>
        <v>0</v>
      </c>
      <c r="E8" s="9">
        <f t="shared" si="1"/>
        <v>0</v>
      </c>
      <c r="F8" s="9">
        <f t="shared" si="1"/>
        <v>0</v>
      </c>
      <c r="G8" s="10">
        <f t="shared" si="1"/>
        <v>0</v>
      </c>
    </row>
    <row r="10" spans="1:8" x14ac:dyDescent="0.25">
      <c r="A10" s="18"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A18" sqref="A18"/>
    </sheetView>
  </sheetViews>
  <sheetFormatPr defaultRowHeight="15" x14ac:dyDescent="0.25"/>
  <cols>
    <col min="1" max="1" width="83" customWidth="1"/>
    <col min="2" max="2" width="20.5703125" customWidth="1"/>
    <col min="3" max="3" width="12" customWidth="1"/>
  </cols>
  <sheetData>
    <row r="1" spans="1:4" x14ac:dyDescent="0.25">
      <c r="A1" t="s">
        <v>236</v>
      </c>
    </row>
    <row r="2" spans="1:4" ht="15.75" x14ac:dyDescent="0.25">
      <c r="A2" s="128" t="s">
        <v>215</v>
      </c>
      <c r="B2" s="128" t="s">
        <v>216</v>
      </c>
      <c r="C2" s="128" t="s">
        <v>217</v>
      </c>
      <c r="D2" s="128"/>
    </row>
    <row r="3" spans="1:4" x14ac:dyDescent="0.25">
      <c r="A3" s="21" t="s">
        <v>224</v>
      </c>
      <c r="B3" t="s">
        <v>225</v>
      </c>
      <c r="C3">
        <v>40</v>
      </c>
    </row>
    <row r="4" spans="1:4" ht="12.75" customHeight="1" x14ac:dyDescent="0.25">
      <c r="A4" s="102" t="s">
        <v>226</v>
      </c>
      <c r="B4" t="s">
        <v>227</v>
      </c>
      <c r="C4">
        <v>32</v>
      </c>
    </row>
    <row r="5" spans="1:4" ht="12.75" customHeight="1" x14ac:dyDescent="0.25">
      <c r="A5" s="21" t="s">
        <v>228</v>
      </c>
      <c r="B5" t="s">
        <v>218</v>
      </c>
      <c r="C5">
        <v>70</v>
      </c>
    </row>
    <row r="6" spans="1:4" ht="12.75" customHeight="1" x14ac:dyDescent="0.25">
      <c r="A6" s="21" t="s">
        <v>229</v>
      </c>
      <c r="B6" t="s">
        <v>219</v>
      </c>
      <c r="C6">
        <v>104</v>
      </c>
    </row>
    <row r="7" spans="1:4" ht="12.75" customHeight="1" x14ac:dyDescent="0.25">
      <c r="A7" s="21" t="s">
        <v>220</v>
      </c>
      <c r="B7" t="s">
        <v>221</v>
      </c>
      <c r="C7">
        <v>20</v>
      </c>
    </row>
    <row r="8" spans="1:4" ht="12.75" customHeight="1" x14ac:dyDescent="0.25">
      <c r="A8" s="21" t="s">
        <v>230</v>
      </c>
      <c r="B8" t="s">
        <v>231</v>
      </c>
      <c r="C8">
        <v>40</v>
      </c>
    </row>
    <row r="9" spans="1:4" ht="12.75" customHeight="1" x14ac:dyDescent="0.25">
      <c r="A9" t="s">
        <v>232</v>
      </c>
      <c r="B9" t="s">
        <v>222</v>
      </c>
      <c r="C9">
        <v>20</v>
      </c>
    </row>
    <row r="10" spans="1:4" ht="12.75" customHeight="1" x14ac:dyDescent="0.25">
      <c r="A10" s="21" t="s">
        <v>233</v>
      </c>
      <c r="B10" t="s">
        <v>223</v>
      </c>
      <c r="C10">
        <v>50</v>
      </c>
    </row>
    <row r="11" spans="1:4" ht="12.75" customHeight="1" x14ac:dyDescent="0.25">
      <c r="A11" s="21" t="s">
        <v>234</v>
      </c>
      <c r="B11" t="s">
        <v>235</v>
      </c>
      <c r="C11">
        <v>24</v>
      </c>
    </row>
    <row r="12" spans="1:4" ht="12.75" customHeight="1" x14ac:dyDescent="0.25">
      <c r="C12">
        <f>SUM(C3:C11)</f>
        <v>400</v>
      </c>
    </row>
    <row r="13" spans="1:4" ht="12.75" customHeight="1" x14ac:dyDescent="0.25"/>
    <row r="14" spans="1:4" ht="12.75" customHeight="1" x14ac:dyDescent="0.25"/>
    <row r="15" spans="1:4" ht="12.75" customHeight="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B21" sqref="B21"/>
    </sheetView>
  </sheetViews>
  <sheetFormatPr defaultRowHeight="15" x14ac:dyDescent="0.25"/>
  <cols>
    <col min="2" max="2" width="88.5703125" customWidth="1"/>
  </cols>
  <sheetData>
    <row r="1" spans="1:4" x14ac:dyDescent="0.25">
      <c r="A1" t="s">
        <v>258</v>
      </c>
    </row>
    <row r="2" spans="1:4" x14ac:dyDescent="0.25">
      <c r="A2" s="129"/>
    </row>
    <row r="3" spans="1:4" s="27" customFormat="1" x14ac:dyDescent="0.25">
      <c r="A3" s="131"/>
      <c r="B3" s="27" t="s">
        <v>215</v>
      </c>
      <c r="C3" s="27" t="s">
        <v>257</v>
      </c>
      <c r="D3" s="27" t="s">
        <v>217</v>
      </c>
    </row>
    <row r="4" spans="1:4" x14ac:dyDescent="0.25">
      <c r="A4" s="130" t="s">
        <v>237</v>
      </c>
      <c r="C4" t="s">
        <v>252</v>
      </c>
      <c r="D4">
        <v>8</v>
      </c>
    </row>
    <row r="5" spans="1:4" x14ac:dyDescent="0.25">
      <c r="A5" s="130" t="s">
        <v>238</v>
      </c>
      <c r="C5" t="s">
        <v>252</v>
      </c>
      <c r="D5">
        <v>16</v>
      </c>
    </row>
    <row r="6" spans="1:4" x14ac:dyDescent="0.25">
      <c r="A6" s="130" t="s">
        <v>239</v>
      </c>
      <c r="C6" t="s">
        <v>253</v>
      </c>
      <c r="D6">
        <v>16</v>
      </c>
    </row>
    <row r="7" spans="1:4" x14ac:dyDescent="0.25">
      <c r="A7" s="130" t="s">
        <v>240</v>
      </c>
      <c r="C7" t="s">
        <v>254</v>
      </c>
      <c r="D7">
        <v>32</v>
      </c>
    </row>
    <row r="8" spans="1:4" x14ac:dyDescent="0.25">
      <c r="A8" s="130" t="s">
        <v>241</v>
      </c>
      <c r="C8" t="s">
        <v>255</v>
      </c>
      <c r="D8">
        <v>26</v>
      </c>
    </row>
    <row r="9" spans="1:4" x14ac:dyDescent="0.25">
      <c r="A9" s="130" t="s">
        <v>242</v>
      </c>
      <c r="C9" t="s">
        <v>255</v>
      </c>
      <c r="D9">
        <v>16</v>
      </c>
    </row>
    <row r="10" spans="1:4" x14ac:dyDescent="0.25">
      <c r="A10" s="130" t="s">
        <v>243</v>
      </c>
      <c r="C10" t="s">
        <v>255</v>
      </c>
      <c r="D10">
        <v>16</v>
      </c>
    </row>
    <row r="11" spans="1:4" x14ac:dyDescent="0.25">
      <c r="A11" s="130" t="s">
        <v>244</v>
      </c>
      <c r="C11" t="s">
        <v>256</v>
      </c>
      <c r="D11">
        <v>32</v>
      </c>
    </row>
    <row r="12" spans="1:4" x14ac:dyDescent="0.25">
      <c r="A12" s="130" t="s">
        <v>245</v>
      </c>
      <c r="C12" t="s">
        <v>256</v>
      </c>
      <c r="D12">
        <v>33</v>
      </c>
    </row>
    <row r="13" spans="1:4" x14ac:dyDescent="0.25">
      <c r="A13" s="130" t="s">
        <v>246</v>
      </c>
      <c r="C13" t="s">
        <v>256</v>
      </c>
      <c r="D13">
        <v>40</v>
      </c>
    </row>
    <row r="14" spans="1:4" x14ac:dyDescent="0.25">
      <c r="A14" s="130" t="s">
        <v>247</v>
      </c>
      <c r="C14" t="s">
        <v>256</v>
      </c>
      <c r="D14">
        <v>16</v>
      </c>
    </row>
    <row r="15" spans="1:4" x14ac:dyDescent="0.25">
      <c r="A15" s="130" t="s">
        <v>248</v>
      </c>
      <c r="C15" t="s">
        <v>235</v>
      </c>
      <c r="D15">
        <v>16</v>
      </c>
    </row>
    <row r="16" spans="1:4" x14ac:dyDescent="0.25">
      <c r="A16" s="130" t="s">
        <v>249</v>
      </c>
      <c r="C16" t="s">
        <v>235</v>
      </c>
      <c r="D16">
        <v>8</v>
      </c>
    </row>
    <row r="17" spans="1:4" x14ac:dyDescent="0.25">
      <c r="A17" s="130" t="s">
        <v>250</v>
      </c>
      <c r="C17" t="s">
        <v>235</v>
      </c>
      <c r="D17">
        <v>10</v>
      </c>
    </row>
    <row r="18" spans="1:4" x14ac:dyDescent="0.25">
      <c r="A18" s="130" t="s">
        <v>251</v>
      </c>
      <c r="C18" t="s">
        <v>235</v>
      </c>
      <c r="D18">
        <v>16</v>
      </c>
    </row>
    <row r="19" spans="1:4" x14ac:dyDescent="0.25">
      <c r="D19" s="27">
        <f>SUM(D4:D18)</f>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4</vt:i4>
      </vt:variant>
    </vt:vector>
  </HeadingPairs>
  <TitlesOfParts>
    <vt:vector size="4" baseType="lpstr">
      <vt:lpstr>tegevuskava</vt:lpstr>
      <vt:lpstr>koond</vt:lpstr>
      <vt:lpstr>Ettevõtlik kool</vt:lpstr>
      <vt:lpstr>TOTS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KaidoS</dc:creator>
  <cp:lastModifiedBy>Kasutaja</cp:lastModifiedBy>
  <dcterms:created xsi:type="dcterms:W3CDTF">2012-02-03T13:17:40Z</dcterms:created>
  <dcterms:modified xsi:type="dcterms:W3CDTF">2014-11-27T08:52:38Z</dcterms:modified>
</cp:coreProperties>
</file>